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01 - Oprava chodníku ul..." sheetId="2" r:id="rId2"/>
    <sheet name="D.02 - Oprava chodníku ul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'D.01 - Oprava chodníku ul...'!$C$124:$K$184</definedName>
    <definedName name="_xlnm.Print_Area" localSheetId="1">'D.01 - Oprava chodníku ul...'!$C$4:$J$76,'D.01 - Oprava chodníku ul...'!$C$82:$J$106,'D.01 - Oprava chodníku ul...'!$C$112:$J$184</definedName>
    <definedName name="_xlnm.Print_Titles" localSheetId="1">'D.01 - Oprava chodníku ul...'!$124:$124</definedName>
    <definedName name="_xlnm._FilterDatabase" localSheetId="2" hidden="1">'D.02 - Oprava chodníku ul...'!$C$123:$K$178</definedName>
    <definedName name="_xlnm.Print_Area" localSheetId="2">'D.02 - Oprava chodníku ul...'!$C$4:$J$76,'D.02 - Oprava chodníku ul...'!$C$82:$J$105,'D.02 - Oprava chodníku ul...'!$C$111:$J$178</definedName>
    <definedName name="_xlnm.Print_Titles" localSheetId="2">'D.02 - Oprava chodníku ul...'!$123:$123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7"/>
  <c r="BH127"/>
  <c r="BG127"/>
  <c r="BF127"/>
  <c r="T127"/>
  <c r="R127"/>
  <c r="P127"/>
  <c r="J121"/>
  <c r="F120"/>
  <c r="F118"/>
  <c r="E116"/>
  <c r="J92"/>
  <c r="F91"/>
  <c r="F89"/>
  <c r="E87"/>
  <c r="J21"/>
  <c r="E21"/>
  <c r="J120"/>
  <c r="J20"/>
  <c r="J18"/>
  <c r="E18"/>
  <c r="F92"/>
  <c r="J17"/>
  <c r="J12"/>
  <c r="J89"/>
  <c r="E7"/>
  <c r="E114"/>
  <c i="2" r="J37"/>
  <c r="J36"/>
  <c i="1" r="AY95"/>
  <c i="2" r="J35"/>
  <c i="1" r="AX95"/>
  <c i="2"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122"/>
  <c r="J17"/>
  <c r="J12"/>
  <c r="J119"/>
  <c r="E7"/>
  <c r="E85"/>
  <c i="1" r="L90"/>
  <c r="AM90"/>
  <c r="AM89"/>
  <c r="L89"/>
  <c r="AM87"/>
  <c r="L87"/>
  <c r="L85"/>
  <c r="L84"/>
  <c i="2" r="J159"/>
  <c r="BK171"/>
  <c i="3" r="BK166"/>
  <c r="BK133"/>
  <c r="BK172"/>
  <c r="J156"/>
  <c r="J175"/>
  <c i="2" r="BK183"/>
  <c r="BK157"/>
  <c r="BK150"/>
  <c r="BK165"/>
  <c r="J155"/>
  <c r="J145"/>
  <c r="BK134"/>
  <c r="J170"/>
  <c r="BK130"/>
  <c r="BK166"/>
  <c r="J181"/>
  <c r="J167"/>
  <c r="J34"/>
  <c i="3" r="J155"/>
  <c i="2" r="BK138"/>
  <c r="BK147"/>
  <c r="BK145"/>
  <c r="J176"/>
  <c r="BK181"/>
  <c i="3" r="BK165"/>
  <c r="J166"/>
  <c r="BK156"/>
  <c r="J136"/>
  <c r="BK175"/>
  <c r="J159"/>
  <c r="J162"/>
  <c i="2" r="J171"/>
  <c r="BK156"/>
  <c r="BK148"/>
  <c r="J166"/>
  <c r="J156"/>
  <c r="J148"/>
  <c r="J139"/>
  <c r="J183"/>
  <c r="J134"/>
  <c r="J174"/>
  <c r="BK167"/>
  <c r="F37"/>
  <c i="3" r="J177"/>
  <c r="BK163"/>
  <c i="2" r="J161"/>
  <c r="J149"/>
  <c r="BK161"/>
  <c r="BK149"/>
  <c r="BK133"/>
  <c r="J133"/>
  <c r="BK172"/>
  <c r="F36"/>
  <c r="J165"/>
  <c r="J154"/>
  <c r="BK128"/>
  <c r="BK163"/>
  <c r="BK154"/>
  <c r="J144"/>
  <c r="J138"/>
  <c r="BK170"/>
  <c r="BK144"/>
  <c r="J128"/>
  <c r="J168"/>
  <c r="BK139"/>
  <c r="BK178"/>
  <c r="F34"/>
  <c i="3" r="J170"/>
  <c i="2" r="J163"/>
  <c r="BK153"/>
  <c r="J130"/>
  <c r="BK160"/>
  <c r="J153"/>
  <c r="BK168"/>
  <c r="BK132"/>
  <c r="J172"/>
  <c r="F35"/>
  <c i="3" r="J138"/>
  <c r="J167"/>
  <c i="2" r="BK155"/>
  <c r="BK159"/>
  <c r="BK136"/>
  <c r="J147"/>
  <c r="BK176"/>
  <c r="BK141"/>
  <c r="J178"/>
  <c i="3" r="BK145"/>
  <c r="J171"/>
  <c r="BK161"/>
  <c r="BK136"/>
  <c r="BK153"/>
  <c r="J161"/>
  <c r="BK157"/>
  <c r="BK132"/>
  <c r="J151"/>
  <c r="BK131"/>
  <c r="J163"/>
  <c r="BK127"/>
  <c r="BK152"/>
  <c r="BK151"/>
  <c r="J147"/>
  <c r="J145"/>
  <c r="BK140"/>
  <c r="BK147"/>
  <c r="J142"/>
  <c r="J131"/>
  <c r="BK171"/>
  <c r="J153"/>
  <c r="J150"/>
  <c r="J140"/>
  <c i="2" r="J160"/>
  <c r="J136"/>
  <c r="J157"/>
  <c r="J141"/>
  <c r="J150"/>
  <c r="BK174"/>
  <c r="J132"/>
  <c r="BK177"/>
  <c i="3" r="BK159"/>
  <c r="BK170"/>
  <c r="J157"/>
  <c r="BK177"/>
  <c r="BK167"/>
  <c r="BK155"/>
  <c r="J152"/>
  <c r="BK148"/>
  <c r="BK142"/>
  <c r="J127"/>
  <c r="J148"/>
  <c r="BK138"/>
  <c i="1" r="AS94"/>
  <c i="2" r="J177"/>
  <c i="3" r="J132"/>
  <c r="BK162"/>
  <c r="BK150"/>
  <c r="J133"/>
  <c r="J165"/>
  <c r="J172"/>
  <c i="2" l="1" r="T127"/>
  <c r="BK164"/>
  <c r="J164"/>
  <c r="J102"/>
  <c r="BK175"/>
  <c r="J175"/>
  <c r="J103"/>
  <c r="T180"/>
  <c r="T179"/>
  <c r="BK137"/>
  <c r="J137"/>
  <c r="J100"/>
  <c r="P175"/>
  <c r="R127"/>
  <c r="T164"/>
  <c i="3" r="T126"/>
  <c r="P158"/>
  <c r="R126"/>
  <c r="R146"/>
  <c r="T169"/>
  <c i="2" r="BK127"/>
  <c r="J127"/>
  <c r="J98"/>
  <c i="3" r="BK169"/>
  <c r="J169"/>
  <c r="J102"/>
  <c i="2" r="R137"/>
  <c r="P164"/>
  <c r="BK180"/>
  <c r="BK179"/>
  <c r="J179"/>
  <c r="J104"/>
  <c i="3" r="BK158"/>
  <c r="J158"/>
  <c r="J101"/>
  <c i="2" r="T137"/>
  <c r="R175"/>
  <c r="R180"/>
  <c r="R179"/>
  <c i="3" r="BK126"/>
  <c r="J126"/>
  <c r="J98"/>
  <c r="P169"/>
  <c r="P126"/>
  <c r="P125"/>
  <c r="P124"/>
  <c i="1" r="AU96"/>
  <c i="3" r="T146"/>
  <c r="R169"/>
  <c r="P174"/>
  <c r="P173"/>
  <c i="2" r="P137"/>
  <c r="R164"/>
  <c r="T175"/>
  <c r="P180"/>
  <c r="P179"/>
  <c i="3" r="BK146"/>
  <c r="J146"/>
  <c r="J100"/>
  <c r="R158"/>
  <c r="R174"/>
  <c r="R173"/>
  <c i="2" r="P127"/>
  <c r="P126"/>
  <c r="P125"/>
  <c i="1" r="AU95"/>
  <c i="3" r="P146"/>
  <c r="T158"/>
  <c r="BK174"/>
  <c r="J174"/>
  <c r="J104"/>
  <c r="T174"/>
  <c r="T173"/>
  <c r="BK144"/>
  <c r="J144"/>
  <c r="J99"/>
  <c i="2" r="BK162"/>
  <c r="J162"/>
  <c r="J101"/>
  <c r="BK135"/>
  <c r="J135"/>
  <c r="J99"/>
  <c i="3" r="BE147"/>
  <c r="BE150"/>
  <c r="BE151"/>
  <c r="BE159"/>
  <c r="BE136"/>
  <c r="BE177"/>
  <c i="2" r="BK126"/>
  <c r="J126"/>
  <c r="J97"/>
  <c i="3" r="J91"/>
  <c r="J118"/>
  <c r="BE152"/>
  <c r="BE156"/>
  <c r="BE161"/>
  <c r="BE165"/>
  <c r="BE166"/>
  <c r="BE131"/>
  <c r="BE138"/>
  <c r="BE155"/>
  <c r="BE170"/>
  <c r="BE162"/>
  <c r="F121"/>
  <c r="BE157"/>
  <c r="BE167"/>
  <c i="2" r="J180"/>
  <c r="J105"/>
  <c i="3" r="E85"/>
  <c r="BE140"/>
  <c r="BE132"/>
  <c r="BE145"/>
  <c r="BE175"/>
  <c r="BE148"/>
  <c r="BE163"/>
  <c r="BE171"/>
  <c r="BE172"/>
  <c r="BE127"/>
  <c r="BE133"/>
  <c r="BE142"/>
  <c r="BE153"/>
  <c i="2" r="BE166"/>
  <c r="BE176"/>
  <c r="BE177"/>
  <c r="BE178"/>
  <c r="BE181"/>
  <c i="1" r="BA95"/>
  <c r="BC95"/>
  <c i="2" r="F92"/>
  <c r="BE163"/>
  <c r="BE172"/>
  <c r="BE174"/>
  <c i="1" r="BB95"/>
  <c i="2" r="J89"/>
  <c r="J91"/>
  <c r="E115"/>
  <c r="BE134"/>
  <c r="BE136"/>
  <c r="BE138"/>
  <c r="BE139"/>
  <c r="BE147"/>
  <c r="BE148"/>
  <c r="BE168"/>
  <c r="BE170"/>
  <c i="1" r="AW95"/>
  <c i="2" r="BE128"/>
  <c r="BE150"/>
  <c r="BE153"/>
  <c r="BE154"/>
  <c r="BE155"/>
  <c r="BE156"/>
  <c r="BE159"/>
  <c r="BE160"/>
  <c r="BE161"/>
  <c r="BE165"/>
  <c r="BE171"/>
  <c r="BE183"/>
  <c r="BE130"/>
  <c r="BE132"/>
  <c r="BE133"/>
  <c r="BE141"/>
  <c r="BE144"/>
  <c r="BE145"/>
  <c r="BE149"/>
  <c r="BE157"/>
  <c r="BE167"/>
  <c i="1" r="BD95"/>
  <c i="3" r="F35"/>
  <c i="1" r="BB96"/>
  <c r="BB94"/>
  <c r="W31"/>
  <c i="3" r="F37"/>
  <c i="1" r="BD96"/>
  <c r="BD94"/>
  <c r="W33"/>
  <c i="3" r="J34"/>
  <c i="1" r="AW96"/>
  <c i="3" r="F36"/>
  <c i="1" r="BC96"/>
  <c r="BC94"/>
  <c r="W32"/>
  <c i="3" r="F34"/>
  <c i="1" r="BA96"/>
  <c r="BA94"/>
  <c r="W30"/>
  <c i="2" l="1" r="R126"/>
  <c r="R125"/>
  <c i="3" r="R125"/>
  <c r="R124"/>
  <c r="T125"/>
  <c r="T124"/>
  <c i="2" r="T126"/>
  <c r="T125"/>
  <c i="3" r="BK173"/>
  <c r="J173"/>
  <c r="J103"/>
  <c r="BK125"/>
  <c r="BK124"/>
  <c r="J124"/>
  <c i="2" r="BK125"/>
  <c r="J125"/>
  <c r="J96"/>
  <c i="3" r="J30"/>
  <c i="1" r="AG96"/>
  <c i="2" r="J33"/>
  <c i="1" r="AV95"/>
  <c r="AT95"/>
  <c r="AU94"/>
  <c i="2" r="F33"/>
  <c i="1" r="AZ95"/>
  <c i="3" r="F33"/>
  <c i="1" r="AZ96"/>
  <c i="3" r="J33"/>
  <c i="1" r="AV96"/>
  <c r="AT96"/>
  <c r="AN96"/>
  <c r="AX94"/>
  <c r="AY94"/>
  <c r="AW94"/>
  <c r="AK30"/>
  <c i="3" l="1" r="J125"/>
  <c r="J97"/>
  <c r="J96"/>
  <c r="J39"/>
  <c i="1" r="AZ94"/>
  <c r="W29"/>
  <c i="2" r="J30"/>
  <c i="1" r="AG95"/>
  <c r="AG94"/>
  <c r="AK26"/>
  <c i="2" l="1"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<sst xmlns="http://schemas.openxmlformats.org/spreadsheetml/2006/main">
  <si>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</si>
  <si>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</si>
  <si>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</si>
  <si>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</si>
  <si>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</si>
  <si>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{a7f25db0-018f-4adc-b20d-59ff3e572e62}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</si>
  <si>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</si>
  <si>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</si>
  <si>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</si>
  <si>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</si>
  <si>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</si>
  <si>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</si>
  <si>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</si>
  <si>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</si>
  <si>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</si>
  <si>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</si>
  <si>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</si>
  <si>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chodníků ul. U Dráhy a ul. Olomoucká</t>
  </si>
  <si>
    <t>KSO:</t>
  </si>
  <si>
    <t>CC-CZ:</t>
  </si>
  <si>
    <t>Místo:</t>
  </si>
  <si>
    <t>Šternberk</t>
  </si>
  <si>
    <t>Datum:</t>
  </si>
  <si>
    <t>10. 11. 2024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</si>
  <si>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</si>
  <si>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</si>
  <si>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</si>
  <si>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</si>
  <si>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</si>
  <si>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</si>
  <si>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</si>
  <si>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</si>
  <si>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</si>
  <si>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</si>
  <si>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</si>
  <si>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</si>
  <si>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</si>
  <si>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</si>
  <si>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</si>
  <si>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</si>
  <si>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</si>
  <si>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</si>
  <si>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</si>
  <si>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</si>
  <si>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</si>
  <si>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</si>
  <si>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</si>
  <si>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</si>
  <si>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</si>
  <si>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</si>
  <si>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</si>
  <si>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</si>
  <si>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</si>
  <si>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</si>
  <si>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</si>
  <si>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</si>
  <si>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</si>
  <si>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</si>
  <si>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</si>
  <si>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</si>
  <si>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</si>
  <si>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</si>
  <si>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</si>
  <si>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</si>
  <si>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</si>
  <si>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</si>
  <si>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</si>
  <si>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</si>
  <si>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</si>
  <si>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</si>
  <si>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</si>
  <si>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</si>
  <si>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</si>
  <si>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</si>
  <si>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</si>
  <si>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</si>
  <si>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</si>
  <si>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</si>
  <si>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</si>
  <si>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</si>
  <si>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</si>
  <si>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</si>
  <si>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</si>
  <si>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</si>
  <si>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D.01</t>
  </si>
  <si>
    <t>Oprava chodníku ul. U Dráhy</t>
  </si>
  <si>
    <t>STA</t>
  </si>
  <si>
    <t>1</t>
  </si>
  <si>
    <t>{8b450856-ec6b-49a1-b0db-58c5130f7c0d}</t>
  </si>
  <si>
    <t>2</t>
  </si>
  <si>
    <t>D.02</t>
  </si>
  <si>
    <t>Oprava chodníku ul. Olomoucká</t>
  </si>
  <si>
    <t>{46074cdf-57fd-40eb-9bfe-5f0634dd59cb}</t>
  </si>
  <si>
    <t>KRYCÍ LIST SOUPISU PRACÍ</t>
  </si>
  <si>
    <t>Objekt:</t>
  </si>
  <si>
    <t>D.01 - Oprava chodníku ul. U Dráhy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</si>
  <si>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</si>
  <si>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</si>
  <si>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</si>
  <si>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</si>
  <si>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</si>
  <si>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</si>
  <si>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</si>
  <si>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</si>
  <si>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59 - Kryty pozemních komunikací, letišť a ploch dlážděné   </t>
  </si>
  <si>
    <t xml:space="preserve">    9 - Ostatní konstrukce a práce, bourání</t>
  </si>
  <si>
    <t xml:space="preserve">    96 - Bourání konstrukcí</t>
  </si>
  <si>
    <t xml:space="preserve">    997 - VON - vedlejší a ostatní náklady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</si>
  <si>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</si>
  <si>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</si>
  <si>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</si>
  <si>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</si>
  <si>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</si>
  <si>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</si>
  <si>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</si>
  <si>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</si>
  <si>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</si>
  <si>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</si>
  <si>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</si>
  <si>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</si>
  <si>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</si>
  <si>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</si>
  <si>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</si>
  <si>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</si>
  <si>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</si>
  <si>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</si>
  <si>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</si>
  <si>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</si>
  <si>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</si>
  <si>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přes 50 do 100 mm strojně pl do 50 m2</t>
  </si>
  <si>
    <t>m2</t>
  </si>
  <si>
    <t>4</t>
  </si>
  <si>
    <t>-1093710406</t>
  </si>
  <si>
    <t>VV</t>
  </si>
  <si>
    <t>84,3*0,15</t>
  </si>
  <si>
    <t>122151501</t>
  </si>
  <si>
    <t>Odkopávky a prokopávky zapažené v hornině třídy těžitelnosti I skupiny 1 a 2 objem do 20 m3 strojně</t>
  </si>
  <si>
    <t>m3</t>
  </si>
  <si>
    <t>1990626249</t>
  </si>
  <si>
    <t>107,48*0,15</t>
  </si>
  <si>
    <t>3</t>
  </si>
  <si>
    <t>162551108</t>
  </si>
  <si>
    <t>Vodorovné přemístění přes 2 500 do 3000 m výkopku/sypaniny z horniny třídy těžitelnosti I skupiny 1 až 3</t>
  </si>
  <si>
    <t>-535002755</t>
  </si>
  <si>
    <t>167151101</t>
  </si>
  <si>
    <t>Nakládání výkopku z hornin třídy těžitelnosti I skupiny 1 až 3 do 100 m3</t>
  </si>
  <si>
    <t>-1500280027</t>
  </si>
  <si>
    <t>5</t>
  </si>
  <si>
    <t>181951112</t>
  </si>
  <si>
    <t>Úprava pláně v hornině třídy těžitelnosti I skupiny 1 až 3 se zhutněním strojně</t>
  </si>
  <si>
    <t>112468685</t>
  </si>
  <si>
    <t>Komunikace pozemní</t>
  </si>
  <si>
    <t>6</t>
  </si>
  <si>
    <t>564831111</t>
  </si>
  <si>
    <t>Podklad ze štěrkodrtě ŠD plochy přes 100 m2 tl 100 mm</t>
  </si>
  <si>
    <t>1359749168</t>
  </si>
  <si>
    <t>59</t>
  </si>
  <si>
    <t xml:space="preserve">Kryty pozemních komunikací, letišť a ploch dlážděné   </t>
  </si>
  <si>
    <t>7</t>
  </si>
  <si>
    <t>596211120</t>
  </si>
  <si>
    <t>Kladení zámkové dlažby komunikací pro pěší ručně tl 60 mm skupiny B pl do 50 m2</t>
  </si>
  <si>
    <t>994266573</t>
  </si>
  <si>
    <t>8</t>
  </si>
  <si>
    <t>M</t>
  </si>
  <si>
    <t>59245018</t>
  </si>
  <si>
    <t>dlažba skladebná betonová 200x100mm tl 60mm přírodní</t>
  </si>
  <si>
    <t>-172393378</t>
  </si>
  <si>
    <t>83,49*1,05 'Přepočtené koeficientem množství</t>
  </si>
  <si>
    <t>9</t>
  </si>
  <si>
    <t>59245008</t>
  </si>
  <si>
    <t>dlažba skladebná betonová 200x100mm tl 60mm barevná</t>
  </si>
  <si>
    <t>-1175031063</t>
  </si>
  <si>
    <t>P</t>
  </si>
  <si>
    <t>Poznámka k položce:_x000d_
červená - lemování vjezdů</t>
  </si>
  <si>
    <t>1,02*1,05 'Přepočtené koeficientem množství</t>
  </si>
  <si>
    <t>10</t>
  </si>
  <si>
    <t>596211210</t>
  </si>
  <si>
    <t>Kladení zámkové dlažby komunikací pro pěší ručně tl 80 mm skupiny A pl do 50 m2</t>
  </si>
  <si>
    <t>475072469</t>
  </si>
  <si>
    <t>11</t>
  </si>
  <si>
    <t>59245020</t>
  </si>
  <si>
    <t>dlažba skladebná betonová 200x100mm tl 80mm přírodní</t>
  </si>
  <si>
    <t>-1574615380</t>
  </si>
  <si>
    <t>22,94*1,05 'Přepočtené koeficientem množství</t>
  </si>
  <si>
    <t>596991111</t>
  </si>
  <si>
    <t>Řezání betonové, kameninové a kamenné dlažby do oblouku tl do 60 mm</t>
  </si>
  <si>
    <t>m</t>
  </si>
  <si>
    <t>722114513</t>
  </si>
  <si>
    <t>13</t>
  </si>
  <si>
    <t>596991112</t>
  </si>
  <si>
    <t>Řezání betonové, kameninové a kamenné dlažby do oblouku tl přes 60 do 80 mm</t>
  </si>
  <si>
    <t>-827271233</t>
  </si>
  <si>
    <t>14</t>
  </si>
  <si>
    <t>916111123</t>
  </si>
  <si>
    <t>Osazení obruby z drobných kostek s boční opěrou do lože z betonu prostého</t>
  </si>
  <si>
    <t>-1131629329</t>
  </si>
  <si>
    <t>15</t>
  </si>
  <si>
    <t>58381007</t>
  </si>
  <si>
    <t>kostka dlažební žula drobná 8/10</t>
  </si>
  <si>
    <t>1641498117</t>
  </si>
  <si>
    <t>Poznámka k položce:_x000d_
ocenit pouze nakládku a dovoz na stavbu z deponie investora (cca 2km)</t>
  </si>
  <si>
    <t>84,3*0,12</t>
  </si>
  <si>
    <t>16</t>
  </si>
  <si>
    <t>916131213</t>
  </si>
  <si>
    <t>Osazení silničního obrubníku betonového stojatého s boční opěrou do lože z betonu prostého</t>
  </si>
  <si>
    <t>-2046264425</t>
  </si>
  <si>
    <t>17</t>
  </si>
  <si>
    <t>59217031</t>
  </si>
  <si>
    <t>obrubník betonový silniční 1000x150x250mm</t>
  </si>
  <si>
    <t>742105199</t>
  </si>
  <si>
    <t>18</t>
  </si>
  <si>
    <t>59217029</t>
  </si>
  <si>
    <t>obrubník betonový silniční nájezdový 1000x150x150mm</t>
  </si>
  <si>
    <t>-1152074958</t>
  </si>
  <si>
    <t>19</t>
  </si>
  <si>
    <t>59217030</t>
  </si>
  <si>
    <t>obrubník betonový silniční přechodový 1000x150x150-250mm</t>
  </si>
  <si>
    <t>288170988</t>
  </si>
  <si>
    <t>20</t>
  </si>
  <si>
    <t>916991121</t>
  </si>
  <si>
    <t>Lože pod obrubníky, krajníky nebo obruby z dlažebních kostek z betonu prostého</t>
  </si>
  <si>
    <t>189668534</t>
  </si>
  <si>
    <t>84,3*(0,015+0,12)*0,05</t>
  </si>
  <si>
    <t>998223011</t>
  </si>
  <si>
    <t>Přesun hmot pro pozemní komunikace s krytem dlážděným</t>
  </si>
  <si>
    <t>t</t>
  </si>
  <si>
    <t>1056773915</t>
  </si>
  <si>
    <t>22</t>
  </si>
  <si>
    <t>998225111</t>
  </si>
  <si>
    <t>Přesun hmot pro pozemní komunikace s krytem z kamene, monolitickým betonovým nebo živičným</t>
  </si>
  <si>
    <t>-1611157170</t>
  </si>
  <si>
    <t>23</t>
  </si>
  <si>
    <t>R-059-005</t>
  </si>
  <si>
    <t>Řezání obrub</t>
  </si>
  <si>
    <t>kus</t>
  </si>
  <si>
    <t>2029299267</t>
  </si>
  <si>
    <t>Ostatní konstrukce a práce, bourání</t>
  </si>
  <si>
    <t>24</t>
  </si>
  <si>
    <t>919735112</t>
  </si>
  <si>
    <t>Řezání stávajícího živičného krytu hl přes 50 do 100 mm</t>
  </si>
  <si>
    <t>614895622</t>
  </si>
  <si>
    <t>96</t>
  </si>
  <si>
    <t>Bourání konstrukcí</t>
  </si>
  <si>
    <t>25</t>
  </si>
  <si>
    <t>113106171</t>
  </si>
  <si>
    <t>Rozebrání dlažeb vozovek ze zámkové dlažby s ložem z kameniva ručně</t>
  </si>
  <si>
    <t>-1825817273</t>
  </si>
  <si>
    <t>26</t>
  </si>
  <si>
    <t>113202111</t>
  </si>
  <si>
    <t>Vytrhání obrub krajníků obrubníků stojatých</t>
  </si>
  <si>
    <t>714669539</t>
  </si>
  <si>
    <t>27</t>
  </si>
  <si>
    <t>997221551</t>
  </si>
  <si>
    <t>Vodorovná doprava suti ze sypkých materiálů do 1 km</t>
  </si>
  <si>
    <t>666234104</t>
  </si>
  <si>
    <t>28</t>
  </si>
  <si>
    <t>997221559</t>
  </si>
  <si>
    <t>Příplatek ZKD 1 km u vodorovné dopravy suti ze sypkých materiálů</t>
  </si>
  <si>
    <t>-2050218308</t>
  </si>
  <si>
    <t>51,77*3 'Přepočtené koeficientem množství</t>
  </si>
  <si>
    <t>29</t>
  </si>
  <si>
    <t>997221611</t>
  </si>
  <si>
    <t>Nakládání suti na dopravní prostředky pro vodorovnou dopravu</t>
  </si>
  <si>
    <t>-828898475</t>
  </si>
  <si>
    <t>30</t>
  </si>
  <si>
    <t>997221861</t>
  </si>
  <si>
    <t>Poplatek za uložení stavebního odpadu na recyklační skládce (skládkovné) z prostého betonu pod kódem 17 01 01</t>
  </si>
  <si>
    <t>-1303463754</t>
  </si>
  <si>
    <t>31</t>
  </si>
  <si>
    <t>997221873</t>
  </si>
  <si>
    <t>Poplatek za uložení stavebního odpadu na recyklační skládce (skládkovné) zeminy a kamení zatříděného do Katalogu odpadů pod kódem 17 05 04</t>
  </si>
  <si>
    <t>2016793344</t>
  </si>
  <si>
    <t>16,122*1,823</t>
  </si>
  <si>
    <t>32</t>
  </si>
  <si>
    <t>997221875</t>
  </si>
  <si>
    <t>Poplatek za uložení na recyklační skládce (skládkovné) stavebního odpadu asfaltového bez obsahu dehtu zatříděného do Katalogu odpadů pod kódem 17 03 02</t>
  </si>
  <si>
    <t>93546711</t>
  </si>
  <si>
    <t>997</t>
  </si>
  <si>
    <t>VON - vedlejší a ostatní náklady</t>
  </si>
  <si>
    <t>33</t>
  </si>
  <si>
    <t>005211030R</t>
  </si>
  <si>
    <t>Dočasná dopravní opatření včetně vyřízení veškerých povolení, zvláštní užívání komunikací, včetně poplatků za nájem a administrativu</t>
  </si>
  <si>
    <t>soubor</t>
  </si>
  <si>
    <t>-1045886197</t>
  </si>
  <si>
    <t>34</t>
  </si>
  <si>
    <t>012164000</t>
  </si>
  <si>
    <t>Vytyčení a zaměření inženýrských sítí</t>
  </si>
  <si>
    <t>1024</t>
  </si>
  <si>
    <t>-1448057528</t>
  </si>
  <si>
    <t>35</t>
  </si>
  <si>
    <t>012444000</t>
  </si>
  <si>
    <t>Geodetické měření skutečného provedení stavby</t>
  </si>
  <si>
    <t>-1154646888</t>
  </si>
  <si>
    <t>PSV</t>
  </si>
  <si>
    <t>Práce a dodávky PSV</t>
  </si>
  <si>
    <t>711</t>
  </si>
  <si>
    <t>Izolace proti vodě, vlhkosti a plynům</t>
  </si>
  <si>
    <t>36</t>
  </si>
  <si>
    <t>711161273</t>
  </si>
  <si>
    <t>Provedení izolace proti zemní vlhkosti svislé z nopové fólie</t>
  </si>
  <si>
    <t>147351329</t>
  </si>
  <si>
    <t>84,3*0,5</t>
  </si>
  <si>
    <t>37</t>
  </si>
  <si>
    <t>28323005</t>
  </si>
  <si>
    <t>fólie profilovaná (nopová) drenážní HDPE s výškou nopů 8mm</t>
  </si>
  <si>
    <t>-753868059</t>
  </si>
  <si>
    <t>42,15*1,1 'Přepočtené koeficientem množství</t>
  </si>
  <si>
    <t>D.02 - Oprava chodníku ul. Olomoucká</t>
  </si>
  <si>
    <t>271293420</t>
  </si>
  <si>
    <t>"nová k-ce chodníku" 41,36*0,15</t>
  </si>
  <si>
    <t>"rozšíření pro obruby" 36,6*0,4*0,3</t>
  </si>
  <si>
    <t>Součet</t>
  </si>
  <si>
    <t>-1515507477</t>
  </si>
  <si>
    <t>-1665108057</t>
  </si>
  <si>
    <t>174251101</t>
  </si>
  <si>
    <t>Zásyp jam, šachet rýh nebo kolem objektů sypaninou bez zhutnění</t>
  </si>
  <si>
    <t>-722469082</t>
  </si>
  <si>
    <t>Poznámka k položce:_x000d_
dosypání zeminy za obruby</t>
  </si>
  <si>
    <t>36,6*0,3*0,3</t>
  </si>
  <si>
    <t>10364100</t>
  </si>
  <si>
    <t>zemina pro terénní úpravy - tříděná</t>
  </si>
  <si>
    <t>-1189824779</t>
  </si>
  <si>
    <t>3,294*1,65</t>
  </si>
  <si>
    <t>181411131</t>
  </si>
  <si>
    <t>Založení parkového trávníku výsevem pl do 1000 m2 v rovině a ve svahu do 1:5</t>
  </si>
  <si>
    <t>-661208049</t>
  </si>
  <si>
    <t>36,6*0,3</t>
  </si>
  <si>
    <t>00572410</t>
  </si>
  <si>
    <t>osivo směs travní parková</t>
  </si>
  <si>
    <t>kg</t>
  </si>
  <si>
    <t>-353998894</t>
  </si>
  <si>
    <t>10,98*0,025 'Přepočtené koeficientem množství</t>
  </si>
  <si>
    <t>-495057102</t>
  </si>
  <si>
    <t>41,36+36,6*0,4</t>
  </si>
  <si>
    <t>35548040</t>
  </si>
  <si>
    <t>1307529103</t>
  </si>
  <si>
    <t>-1612109269</t>
  </si>
  <si>
    <t>41,36*1,05 'Přepočtené koeficientem množství</t>
  </si>
  <si>
    <t>1582316274</t>
  </si>
  <si>
    <t>916231213</t>
  </si>
  <si>
    <t>Osazení chodníkového obrubníku betonového stojatého s boční opěrou do lože z betonu prostého</t>
  </si>
  <si>
    <t>-2081768726</t>
  </si>
  <si>
    <t>59217017</t>
  </si>
  <si>
    <t>obrubník betonový chodníkový 100x10x25 cm</t>
  </si>
  <si>
    <t>586590804</t>
  </si>
  <si>
    <t>-520080352</t>
  </si>
  <si>
    <t>38,6*0,1*0,05</t>
  </si>
  <si>
    <t>622954843</t>
  </si>
  <si>
    <t>985092746</t>
  </si>
  <si>
    <t>-983482542</t>
  </si>
  <si>
    <t>-2127401813</t>
  </si>
  <si>
    <t>36,6*1,13</t>
  </si>
  <si>
    <t>1358159480</t>
  </si>
  <si>
    <t>-1571705764</t>
  </si>
  <si>
    <t>-1246210082</t>
  </si>
  <si>
    <t>19,704*3 'Přepočtené koeficientem množství</t>
  </si>
  <si>
    <t>-912107418</t>
  </si>
  <si>
    <t>971370675</t>
  </si>
  <si>
    <t>-524066785</t>
  </si>
  <si>
    <t>10,596*1,823</t>
  </si>
  <si>
    <t>-729786000</t>
  </si>
  <si>
    <t>46863529</t>
  </si>
  <si>
    <t>-1523810024</t>
  </si>
  <si>
    <t>1518039654</t>
  </si>
  <si>
    <t>36,6*0,5</t>
  </si>
  <si>
    <t>-450765455</t>
  </si>
  <si>
    <t>18,3*1,1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</si>
</sst>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36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49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50</v>
      </c>
      <c r="U35" s="53"/>
      <c r="V35" s="53"/>
      <c r="W35" s="53"/>
      <c r="X35" s="55" t="s">
        <v>51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52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53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54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55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54</v>
      </c>
      <c r="AI60" s="41"/>
      <c r="AJ60" s="41"/>
      <c r="AK60" s="41"/>
      <c r="AL60" s="41"/>
      <c r="AM60" s="63" t="s">
        <v>55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56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57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54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55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54</v>
      </c>
      <c r="AI75" s="41"/>
      <c r="AJ75" s="41"/>
      <c r="AK75" s="41"/>
      <c r="AL75" s="41"/>
      <c r="AM75" s="63" t="s">
        <v>55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58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2024009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chodníků ul. U Dráhy a ul. Olomoucká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Šternberk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10. 11. 2024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Šternberk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59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Petr Nikl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60</v>
      </c>
      <c r="D92" s="93"/>
      <c r="E92" s="93"/>
      <c r="F92" s="93"/>
      <c r="G92" s="93"/>
      <c r="H92" s="94"/>
      <c r="I92" s="95" t="s">
        <v>61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62</v>
      </c>
      <c r="AH92" s="93"/>
      <c r="AI92" s="93"/>
      <c r="AJ92" s="93"/>
      <c r="AK92" s="93"/>
      <c r="AL92" s="93"/>
      <c r="AM92" s="93"/>
      <c r="AN92" s="95" t="s">
        <v>63</v>
      </c>
      <c r="AO92" s="93"/>
      <c r="AP92" s="97"/>
      <c r="AQ92" s="98" t="s">
        <v>64</v>
      </c>
      <c r="AR92" s="43"/>
      <c r="AS92" s="99" t="s">
        <v>65</v>
      </c>
      <c r="AT92" s="100" t="s">
        <v>66</v>
      </c>
      <c r="AU92" s="100" t="s">
        <v>67</v>
      </c>
      <c r="AV92" s="100" t="s">
        <v>68</v>
      </c>
      <c r="AW92" s="100" t="s">
        <v>69</v>
      </c>
      <c r="AX92" s="100" t="s">
        <v>70</v>
      </c>
      <c r="AY92" s="100" t="s">
        <v>71</v>
      </c>
      <c r="AZ92" s="100" t="s">
        <v>72</v>
      </c>
      <c r="BA92" s="100" t="s">
        <v>73</v>
      </c>
      <c r="BB92" s="100" t="s">
        <v>74</v>
      </c>
      <c r="BC92" s="100" t="s">
        <v>75</v>
      </c>
      <c r="BD92" s="101" t="s">
        <v>76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77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78</v>
      </c>
      <c r="BT94" s="116" t="s">
        <v>79</v>
      </c>
      <c r="BU94" s="117" t="s">
        <v>80</v>
      </c>
      <c r="BV94" s="116" t="s">
        <v>81</v>
      </c>
      <c r="BW94" s="116" t="s">
        <v>5</v>
      </c>
      <c r="BX94" s="116" t="s">
        <v>82</v>
      </c>
      <c r="CL94" s="116" t="s">
        <v>1</v>
      </c>
    </row>
    <row r="95" s="7" customFormat="1" ht="16.5" customHeight="1">
      <c r="A95" s="118" t="s">
        <v>83</v>
      </c>
      <c r="B95" s="119"/>
      <c r="C95" s="120"/>
      <c r="D95" s="121" t="s">
        <v>84</v>
      </c>
      <c r="E95" s="121"/>
      <c r="F95" s="121"/>
      <c r="G95" s="121"/>
      <c r="H95" s="121"/>
      <c r="I95" s="122"/>
      <c r="J95" s="121" t="s">
        <v>85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'D.01 - Oprava chodníku ul...'!J30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86</v>
      </c>
      <c r="AR95" s="125"/>
      <c r="AS95" s="126">
        <v>0</v>
      </c>
      <c r="AT95" s="127">
        <f>ROUND(SUM(AV95:AW95),2)</f>
        <v>0</v>
      </c>
      <c r="AU95" s="128">
        <f>'D.01 - Oprava chodníku ul...'!P125</f>
        <v>0</v>
      </c>
      <c r="AV95" s="127">
        <f>'D.01 - Oprava chodníku ul...'!J33</f>
        <v>0</v>
      </c>
      <c r="AW95" s="127">
        <f>'D.01 - Oprava chodníku ul...'!J34</f>
        <v>0</v>
      </c>
      <c r="AX95" s="127">
        <f>'D.01 - Oprava chodníku ul...'!J35</f>
        <v>0</v>
      </c>
      <c r="AY95" s="127">
        <f>'D.01 - Oprava chodníku ul...'!J36</f>
        <v>0</v>
      </c>
      <c r="AZ95" s="127">
        <f>'D.01 - Oprava chodníku ul...'!F33</f>
        <v>0</v>
      </c>
      <c r="BA95" s="127">
        <f>'D.01 - Oprava chodníku ul...'!F34</f>
        <v>0</v>
      </c>
      <c r="BB95" s="127">
        <f>'D.01 - Oprava chodníku ul...'!F35</f>
        <v>0</v>
      </c>
      <c r="BC95" s="127">
        <f>'D.01 - Oprava chodníku ul...'!F36</f>
        <v>0</v>
      </c>
      <c r="BD95" s="129">
        <f>'D.01 - Oprava chodníku ul...'!F37</f>
        <v>0</v>
      </c>
      <c r="BE95" s="7"/>
      <c r="BT95" s="130" t="s">
        <v>87</v>
      </c>
      <c r="BV95" s="130" t="s">
        <v>81</v>
      </c>
      <c r="BW95" s="130" t="s">
        <v>88</v>
      </c>
      <c r="BX95" s="130" t="s">
        <v>5</v>
      </c>
      <c r="CL95" s="130" t="s">
        <v>1</v>
      </c>
      <c r="CM95" s="130" t="s">
        <v>89</v>
      </c>
    </row>
    <row r="96" s="7" customFormat="1" ht="16.5" customHeight="1">
      <c r="A96" s="118" t="s">
        <v>83</v>
      </c>
      <c r="B96" s="119"/>
      <c r="C96" s="120"/>
      <c r="D96" s="121" t="s">
        <v>90</v>
      </c>
      <c r="E96" s="121"/>
      <c r="F96" s="121"/>
      <c r="G96" s="121"/>
      <c r="H96" s="121"/>
      <c r="I96" s="122"/>
      <c r="J96" s="121" t="s">
        <v>91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'D.02 - Oprava chodníku ul...'!J30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86</v>
      </c>
      <c r="AR96" s="125"/>
      <c r="AS96" s="131">
        <v>0</v>
      </c>
      <c r="AT96" s="132">
        <f>ROUND(SUM(AV96:AW96),2)</f>
        <v>0</v>
      </c>
      <c r="AU96" s="133">
        <f>'D.02 - Oprava chodníku ul...'!P124</f>
        <v>0</v>
      </c>
      <c r="AV96" s="132">
        <f>'D.02 - Oprava chodníku ul...'!J33</f>
        <v>0</v>
      </c>
      <c r="AW96" s="132">
        <f>'D.02 - Oprava chodníku ul...'!J34</f>
        <v>0</v>
      </c>
      <c r="AX96" s="132">
        <f>'D.02 - Oprava chodníku ul...'!J35</f>
        <v>0</v>
      </c>
      <c r="AY96" s="132">
        <f>'D.02 - Oprava chodníku ul...'!J36</f>
        <v>0</v>
      </c>
      <c r="AZ96" s="132">
        <f>'D.02 - Oprava chodníku ul...'!F33</f>
        <v>0</v>
      </c>
      <c r="BA96" s="132">
        <f>'D.02 - Oprava chodníku ul...'!F34</f>
        <v>0</v>
      </c>
      <c r="BB96" s="132">
        <f>'D.02 - Oprava chodníku ul...'!F35</f>
        <v>0</v>
      </c>
      <c r="BC96" s="132">
        <f>'D.02 - Oprava chodníku ul...'!F36</f>
        <v>0</v>
      </c>
      <c r="BD96" s="134">
        <f>'D.02 - Oprava chodníku ul...'!F37</f>
        <v>0</v>
      </c>
      <c r="BE96" s="7"/>
      <c r="BT96" s="130" t="s">
        <v>87</v>
      </c>
      <c r="BV96" s="130" t="s">
        <v>81</v>
      </c>
      <c r="BW96" s="130" t="s">
        <v>92</v>
      </c>
      <c r="BX96" s="130" t="s">
        <v>5</v>
      </c>
      <c r="CL96" s="130" t="s">
        <v>1</v>
      </c>
      <c r="CM96" s="130" t="s">
        <v>89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DnWq+oC8y3f8FeBmeGmZ8NWJ1XKO9DOKIOlUwZeh39qxQBpSot7PeYAKXbXI8otHLxfEDAEH2dNYC1Kf+BuzCg==" hashValue="4o2EBVSCG0AW2BHOV9LJzp+7IIXBfw1mLwMQlEY0NBZHAFx1r7/xsLkFlo2jyzCyzqyEWipGiimvJCXLgUKHt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.01 - Oprava chodníku ul...'!C2" display="/"/>
    <hyperlink ref="A96" location="'D.02 - Oprava chodníku u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chodníků ul. U Dráhy a ul. Olomoucká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10. 11. 2024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ROUND((SUM(BE125:BE184)),  2)</f>
        <v>0</v>
      </c>
      <c r="G33" s="37"/>
      <c r="H33" s="37"/>
      <c r="I33" s="154">
        <v>0.20999999999999999</v>
      </c>
      <c r="J33" s="153">
        <f>ROUND(((SUM(BE125:BE184))*I33),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ROUND((SUM(BF125:BF184)),  2)</f>
        <v>0</v>
      </c>
      <c r="G34" s="37"/>
      <c r="H34" s="37"/>
      <c r="I34" s="154">
        <v>0.12</v>
      </c>
      <c r="J34" s="153">
        <f>ROUND(((SUM(BF125:BF184))*I34),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ROUND((SUM(BG125:BG184)),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ROUND((SUM(BH125:BH184)),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ROUND((SUM(BI125:BI184)),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chodníků ul. U Dráhy a ul. Olomoucká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D.01 - Oprava chodníku ul. U Dráhy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Šternberk</v>
      </c>
      <c r="G89" s="39"/>
      <c r="H89" s="39"/>
      <c r="I89" s="31" t="s">
        <v>22</v>
      </c>
      <c r="J89" s="78" t="str">
        <f>IF(J12="","",J12)</f>
        <v>10. 11. 2024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Šternberk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Petr Nikl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J135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105</v>
      </c>
      <c r="E101" s="187"/>
      <c r="F101" s="187"/>
      <c r="G101" s="187"/>
      <c r="H101" s="187"/>
      <c r="I101" s="187"/>
      <c r="J101" s="188">
        <f>J162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106</v>
      </c>
      <c r="E102" s="187"/>
      <c r="F102" s="187"/>
      <c r="G102" s="187"/>
      <c r="H102" s="187"/>
      <c r="I102" s="187"/>
      <c r="J102" s="188">
        <f>J164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107</v>
      </c>
      <c r="E103" s="187"/>
      <c r="F103" s="187"/>
      <c r="G103" s="187"/>
      <c r="H103" s="187"/>
      <c r="I103" s="187"/>
      <c r="J103" s="188">
        <f>J175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108</v>
      </c>
      <c r="E104" s="181"/>
      <c r="F104" s="181"/>
      <c r="G104" s="181"/>
      <c r="H104" s="181"/>
      <c r="I104" s="181"/>
      <c r="J104" s="182">
        <f>J179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109</v>
      </c>
      <c r="E105" s="187"/>
      <c r="F105" s="187"/>
      <c r="G105" s="187"/>
      <c r="H105" s="187"/>
      <c r="I105" s="187"/>
      <c r="J105" s="188">
        <f>J180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110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Oprava chodníků ul. U Dráhy a ul. Olomoucká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94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D.01 - Oprava chodníku ul. U Dráhy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Šternberk</v>
      </c>
      <c r="G119" s="39"/>
      <c r="H119" s="39"/>
      <c r="I119" s="31" t="s">
        <v>22</v>
      </c>
      <c r="J119" s="78" t="str">
        <f>IF(J12="","",J12)</f>
        <v>10. 11. 2024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Město Šternberk</v>
      </c>
      <c r="G121" s="39"/>
      <c r="H121" s="39"/>
      <c r="I121" s="31" t="s">
        <v>32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9"/>
      <c r="E122" s="39"/>
      <c r="F122" s="26" t="str">
        <f>IF(E18="","",E18)</f>
        <v>Vyplň údaj</v>
      </c>
      <c r="G122" s="39"/>
      <c r="H122" s="39"/>
      <c r="I122" s="31" t="s">
        <v>35</v>
      </c>
      <c r="J122" s="35" t="str">
        <f>E24</f>
        <v>Petr Nikl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111</v>
      </c>
      <c r="D124" s="193" t="s">
        <v>64</v>
      </c>
      <c r="E124" s="193" t="s">
        <v>60</v>
      </c>
      <c r="F124" s="193" t="s">
        <v>61</v>
      </c>
      <c r="G124" s="193" t="s">
        <v>112</v>
      </c>
      <c r="H124" s="193" t="s">
        <v>113</v>
      </c>
      <c r="I124" s="193" t="s">
        <v>114</v>
      </c>
      <c r="J124" s="194" t="s">
        <v>98</v>
      </c>
      <c r="K124" s="195" t="s">
        <v>115</v>
      </c>
      <c r="L124" s="196"/>
      <c r="M124" s="99" t="s">
        <v>1</v>
      </c>
      <c r="N124" s="100" t="s">
        <v>43</v>
      </c>
      <c r="O124" s="100" t="s">
        <v>116</v>
      </c>
      <c r="P124" s="100" t="s">
        <v>117</v>
      </c>
      <c r="Q124" s="100" t="s">
        <v>118</v>
      </c>
      <c r="R124" s="100" t="s">
        <v>119</v>
      </c>
      <c r="S124" s="100" t="s">
        <v>120</v>
      </c>
      <c r="T124" s="101" t="s">
        <v>121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122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P126+P179</f>
        <v>0</v>
      </c>
      <c r="Q125" s="103"/>
      <c r="R125" s="199">
        <f>R126+R179</f>
        <v>78.282272559999996</v>
      </c>
      <c r="S125" s="103"/>
      <c r="T125" s="200">
        <f>T126+T179</f>
        <v>51.769999999999996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78</v>
      </c>
      <c r="AU125" s="16" t="s">
        <v>100</v>
      </c>
      <c r="BK125" s="201">
        <f>BK126+BK179</f>
        <v>0</v>
      </c>
    </row>
    <row r="126" s="12" customFormat="1" ht="25.92" customHeight="1">
      <c r="A126" s="12"/>
      <c r="B126" s="202"/>
      <c r="C126" s="203"/>
      <c r="D126" s="204" t="s">
        <v>78</v>
      </c>
      <c r="E126" s="205" t="s">
        <v>123</v>
      </c>
      <c r="F126" s="205" t="s">
        <v>124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P127+P135+P137+P162+P164+P175</f>
        <v>0</v>
      </c>
      <c r="Q126" s="210"/>
      <c r="R126" s="211">
        <f>R127+R135+R137+R162+R164+R175</f>
        <v>78.266677059999992</v>
      </c>
      <c r="S126" s="210"/>
      <c r="T126" s="212">
        <f>T127+T135+T137+T162+T164+T175</f>
        <v>51.769999999999996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87</v>
      </c>
      <c r="AT126" s="214" t="s">
        <v>78</v>
      </c>
      <c r="AU126" s="214" t="s">
        <v>79</v>
      </c>
      <c r="AY126" s="213" t="s">
        <v>125</v>
      </c>
      <c r="BK126" s="215">
        <f>BK127+BK135+BK137+BK162+BK164+BK175</f>
        <v>0</v>
      </c>
    </row>
    <row r="127" s="12" customFormat="1" ht="22.8" customHeight="1">
      <c r="A127" s="12"/>
      <c r="B127" s="202"/>
      <c r="C127" s="203"/>
      <c r="D127" s="204" t="s">
        <v>78</v>
      </c>
      <c r="E127" s="216" t="s">
        <v>87</v>
      </c>
      <c r="F127" s="216" t="s">
        <v>126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SUM(P128:P134)</f>
        <v>0</v>
      </c>
      <c r="Q127" s="210"/>
      <c r="R127" s="211">
        <f>SUM(R128:R134)</f>
        <v>0</v>
      </c>
      <c r="S127" s="210"/>
      <c r="T127" s="212">
        <f>SUM(T128:T134)</f>
        <v>2.7818999999999998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87</v>
      </c>
      <c r="AT127" s="214" t="s">
        <v>78</v>
      </c>
      <c r="AU127" s="214" t="s">
        <v>87</v>
      </c>
      <c r="AY127" s="213" t="s">
        <v>125</v>
      </c>
      <c r="BK127" s="215">
        <f>SUM(BK128:BK134)</f>
        <v>0</v>
      </c>
    </row>
    <row r="128" s="2" customFormat="1" ht="24.15" customHeight="1">
      <c r="A128" s="37"/>
      <c r="B128" s="38"/>
      <c r="C128" s="218" t="s">
        <v>87</v>
      </c>
      <c r="D128" s="218" t="s">
        <v>127</v>
      </c>
      <c r="E128" s="219" t="s">
        <v>128</v>
      </c>
      <c r="F128" s="220" t="s">
        <v>129</v>
      </c>
      <c r="G128" s="221" t="s">
        <v>130</v>
      </c>
      <c r="H128" s="222">
        <v>12.645</v>
      </c>
      <c r="I128" s="223"/>
      <c r="J128" s="224">
        <f>ROUND(I128*H128,2)</f>
        <v>0</v>
      </c>
      <c r="K128" s="225"/>
      <c r="L128" s="43"/>
      <c r="M128" s="226" t="s">
        <v>1</v>
      </c>
      <c r="N128" s="227" t="s">
        <v>44</v>
      </c>
      <c r="O128" s="90"/>
      <c r="P128" s="228">
        <f>O128*H128</f>
        <v>0</v>
      </c>
      <c r="Q128" s="228">
        <v>0</v>
      </c>
      <c r="R128" s="228">
        <f>Q128*H128</f>
        <v>0</v>
      </c>
      <c r="S128" s="228">
        <v>0.22</v>
      </c>
      <c r="T128" s="229">
        <f>S128*H128</f>
        <v>2.7818999999999998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0" t="s">
        <v>131</v>
      </c>
      <c r="AT128" s="230" t="s">
        <v>127</v>
      </c>
      <c r="AU128" s="230" t="s">
        <v>89</v>
      </c>
      <c r="AY128" s="16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6" t="s">
        <v>87</v>
      </c>
      <c r="BK128" s="231">
        <f>ROUND(I128*H128,2)</f>
        <v>0</v>
      </c>
      <c r="BL128" s="16" t="s">
        <v>131</v>
      </c>
      <c r="BM128" s="230" t="s">
        <v>132</v>
      </c>
    </row>
    <row r="129" s="13" customFormat="1">
      <c r="A129" s="13"/>
      <c r="B129" s="232"/>
      <c r="C129" s="233"/>
      <c r="D129" s="234" t="s">
        <v>133</v>
      </c>
      <c r="E129" s="235" t="s">
        <v>1</v>
      </c>
      <c r="F129" s="236" t="s">
        <v>134</v>
      </c>
      <c r="G129" s="233"/>
      <c r="H129" s="237">
        <v>12.645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133</v>
      </c>
      <c r="AU129" s="243" t="s">
        <v>89</v>
      </c>
      <c r="AV129" s="13" t="s">
        <v>89</v>
      </c>
      <c r="AW129" s="13" t="s">
        <v>34</v>
      </c>
      <c r="AX129" s="13" t="s">
        <v>87</v>
      </c>
      <c r="AY129" s="243" t="s">
        <v>125</v>
      </c>
    </row>
    <row r="130" s="2" customFormat="1" ht="33" customHeight="1">
      <c r="A130" s="37"/>
      <c r="B130" s="38"/>
      <c r="C130" s="218" t="s">
        <v>89</v>
      </c>
      <c r="D130" s="218" t="s">
        <v>127</v>
      </c>
      <c r="E130" s="219" t="s">
        <v>135</v>
      </c>
      <c r="F130" s="220" t="s">
        <v>136</v>
      </c>
      <c r="G130" s="221" t="s">
        <v>137</v>
      </c>
      <c r="H130" s="222">
        <v>16.122</v>
      </c>
      <c r="I130" s="223"/>
      <c r="J130" s="224">
        <f>ROUND(I130*H130,2)</f>
        <v>0</v>
      </c>
      <c r="K130" s="225"/>
      <c r="L130" s="43"/>
      <c r="M130" s="226" t="s">
        <v>1</v>
      </c>
      <c r="N130" s="227" t="s">
        <v>44</v>
      </c>
      <c r="O130" s="90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0" t="s">
        <v>131</v>
      </c>
      <c r="AT130" s="230" t="s">
        <v>127</v>
      </c>
      <c r="AU130" s="230" t="s">
        <v>89</v>
      </c>
      <c r="AY130" s="16" t="s">
        <v>125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6" t="s">
        <v>87</v>
      </c>
      <c r="BK130" s="231">
        <f>ROUND(I130*H130,2)</f>
        <v>0</v>
      </c>
      <c r="BL130" s="16" t="s">
        <v>131</v>
      </c>
      <c r="BM130" s="230" t="s">
        <v>138</v>
      </c>
    </row>
    <row r="131" s="13" customFormat="1">
      <c r="A131" s="13"/>
      <c r="B131" s="232"/>
      <c r="C131" s="233"/>
      <c r="D131" s="234" t="s">
        <v>133</v>
      </c>
      <c r="E131" s="235" t="s">
        <v>1</v>
      </c>
      <c r="F131" s="236" t="s">
        <v>139</v>
      </c>
      <c r="G131" s="233"/>
      <c r="H131" s="237">
        <v>16.122</v>
      </c>
      <c r="I131" s="238"/>
      <c r="J131" s="233"/>
      <c r="K131" s="233"/>
      <c r="L131" s="239"/>
      <c r="M131" s="240"/>
      <c r="N131" s="241"/>
      <c r="O131" s="241"/>
      <c r="P131" s="241"/>
      <c r="Q131" s="241"/>
      <c r="R131" s="241"/>
      <c r="S131" s="241"/>
      <c r="T131" s="24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3" t="s">
        <v>133</v>
      </c>
      <c r="AU131" s="243" t="s">
        <v>89</v>
      </c>
      <c r="AV131" s="13" t="s">
        <v>89</v>
      </c>
      <c r="AW131" s="13" t="s">
        <v>34</v>
      </c>
      <c r="AX131" s="13" t="s">
        <v>87</v>
      </c>
      <c r="AY131" s="243" t="s">
        <v>125</v>
      </c>
    </row>
    <row r="132" s="2" customFormat="1" ht="37.8" customHeight="1">
      <c r="A132" s="37"/>
      <c r="B132" s="38"/>
      <c r="C132" s="218" t="s">
        <v>140</v>
      </c>
      <c r="D132" s="218" t="s">
        <v>127</v>
      </c>
      <c r="E132" s="219" t="s">
        <v>141</v>
      </c>
      <c r="F132" s="220" t="s">
        <v>142</v>
      </c>
      <c r="G132" s="221" t="s">
        <v>137</v>
      </c>
      <c r="H132" s="222">
        <v>16.122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44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89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87</v>
      </c>
      <c r="BK132" s="231">
        <f>ROUND(I132*H132,2)</f>
        <v>0</v>
      </c>
      <c r="BL132" s="16" t="s">
        <v>131</v>
      </c>
      <c r="BM132" s="230" t="s">
        <v>143</v>
      </c>
    </row>
    <row r="133" s="2" customFormat="1" ht="24.15" customHeight="1">
      <c r="A133" s="37"/>
      <c r="B133" s="38"/>
      <c r="C133" s="218" t="s">
        <v>131</v>
      </c>
      <c r="D133" s="218" t="s">
        <v>127</v>
      </c>
      <c r="E133" s="219" t="s">
        <v>144</v>
      </c>
      <c r="F133" s="220" t="s">
        <v>145</v>
      </c>
      <c r="G133" s="221" t="s">
        <v>137</v>
      </c>
      <c r="H133" s="222">
        <v>16.122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44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131</v>
      </c>
      <c r="AT133" s="230" t="s">
        <v>127</v>
      </c>
      <c r="AU133" s="230" t="s">
        <v>89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87</v>
      </c>
      <c r="BK133" s="231">
        <f>ROUND(I133*H133,2)</f>
        <v>0</v>
      </c>
      <c r="BL133" s="16" t="s">
        <v>131</v>
      </c>
      <c r="BM133" s="230" t="s">
        <v>146</v>
      </c>
    </row>
    <row r="134" s="2" customFormat="1" ht="24.15" customHeight="1">
      <c r="A134" s="37"/>
      <c r="B134" s="38"/>
      <c r="C134" s="218" t="s">
        <v>147</v>
      </c>
      <c r="D134" s="218" t="s">
        <v>127</v>
      </c>
      <c r="E134" s="219" t="s">
        <v>148</v>
      </c>
      <c r="F134" s="220" t="s">
        <v>149</v>
      </c>
      <c r="G134" s="221" t="s">
        <v>130</v>
      </c>
      <c r="H134" s="222">
        <v>107.48</v>
      </c>
      <c r="I134" s="223"/>
      <c r="J134" s="224">
        <f>ROUND(I134*H134,2)</f>
        <v>0</v>
      </c>
      <c r="K134" s="225"/>
      <c r="L134" s="43"/>
      <c r="M134" s="226" t="s">
        <v>1</v>
      </c>
      <c r="N134" s="227" t="s">
        <v>44</v>
      </c>
      <c r="O134" s="90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0" t="s">
        <v>131</v>
      </c>
      <c r="AT134" s="230" t="s">
        <v>127</v>
      </c>
      <c r="AU134" s="230" t="s">
        <v>89</v>
      </c>
      <c r="AY134" s="16" t="s">
        <v>125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6" t="s">
        <v>87</v>
      </c>
      <c r="BK134" s="231">
        <f>ROUND(I134*H134,2)</f>
        <v>0</v>
      </c>
      <c r="BL134" s="16" t="s">
        <v>131</v>
      </c>
      <c r="BM134" s="230" t="s">
        <v>150</v>
      </c>
    </row>
    <row r="135" s="12" customFormat="1" ht="22.8" customHeight="1">
      <c r="A135" s="12"/>
      <c r="B135" s="202"/>
      <c r="C135" s="203"/>
      <c r="D135" s="204" t="s">
        <v>78</v>
      </c>
      <c r="E135" s="216" t="s">
        <v>147</v>
      </c>
      <c r="F135" s="216" t="s">
        <v>151</v>
      </c>
      <c r="G135" s="203"/>
      <c r="H135" s="203"/>
      <c r="I135" s="206"/>
      <c r="J135" s="217">
        <f>BK135</f>
        <v>0</v>
      </c>
      <c r="K135" s="203"/>
      <c r="L135" s="208"/>
      <c r="M135" s="209"/>
      <c r="N135" s="210"/>
      <c r="O135" s="210"/>
      <c r="P135" s="211">
        <f>P136</f>
        <v>0</v>
      </c>
      <c r="Q135" s="210"/>
      <c r="R135" s="211">
        <f>R136</f>
        <v>24.720400000000001</v>
      </c>
      <c r="S135" s="210"/>
      <c r="T135" s="212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87</v>
      </c>
      <c r="AT135" s="214" t="s">
        <v>78</v>
      </c>
      <c r="AU135" s="214" t="s">
        <v>87</v>
      </c>
      <c r="AY135" s="213" t="s">
        <v>125</v>
      </c>
      <c r="BK135" s="215">
        <f>BK136</f>
        <v>0</v>
      </c>
    </row>
    <row r="136" s="2" customFormat="1" ht="24.15" customHeight="1">
      <c r="A136" s="37"/>
      <c r="B136" s="38"/>
      <c r="C136" s="218" t="s">
        <v>152</v>
      </c>
      <c r="D136" s="218" t="s">
        <v>127</v>
      </c>
      <c r="E136" s="219" t="s">
        <v>153</v>
      </c>
      <c r="F136" s="220" t="s">
        <v>154</v>
      </c>
      <c r="G136" s="221" t="s">
        <v>130</v>
      </c>
      <c r="H136" s="222">
        <v>107.48</v>
      </c>
      <c r="I136" s="223"/>
      <c r="J136" s="224">
        <f>ROUND(I136*H136,2)</f>
        <v>0</v>
      </c>
      <c r="K136" s="225"/>
      <c r="L136" s="43"/>
      <c r="M136" s="226" t="s">
        <v>1</v>
      </c>
      <c r="N136" s="227" t="s">
        <v>44</v>
      </c>
      <c r="O136" s="90"/>
      <c r="P136" s="228">
        <f>O136*H136</f>
        <v>0</v>
      </c>
      <c r="Q136" s="228">
        <v>0.23000000000000001</v>
      </c>
      <c r="R136" s="228">
        <f>Q136*H136</f>
        <v>24.720400000000001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131</v>
      </c>
      <c r="AT136" s="230" t="s">
        <v>127</v>
      </c>
      <c r="AU136" s="230" t="s">
        <v>89</v>
      </c>
      <c r="AY136" s="16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87</v>
      </c>
      <c r="BK136" s="231">
        <f>ROUND(I136*H136,2)</f>
        <v>0</v>
      </c>
      <c r="BL136" s="16" t="s">
        <v>131</v>
      </c>
      <c r="BM136" s="230" t="s">
        <v>155</v>
      </c>
    </row>
    <row r="137" s="12" customFormat="1" ht="22.8" customHeight="1">
      <c r="A137" s="12"/>
      <c r="B137" s="202"/>
      <c r="C137" s="203"/>
      <c r="D137" s="204" t="s">
        <v>78</v>
      </c>
      <c r="E137" s="216" t="s">
        <v>156</v>
      </c>
      <c r="F137" s="216" t="s">
        <v>157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SUM(P138:P161)</f>
        <v>0</v>
      </c>
      <c r="Q137" s="210"/>
      <c r="R137" s="211">
        <f>SUM(R138:R161)</f>
        <v>53.546277059999994</v>
      </c>
      <c r="S137" s="210"/>
      <c r="T137" s="212">
        <f>SUM(T138:T161)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87</v>
      </c>
      <c r="AT137" s="214" t="s">
        <v>78</v>
      </c>
      <c r="AU137" s="214" t="s">
        <v>87</v>
      </c>
      <c r="AY137" s="213" t="s">
        <v>125</v>
      </c>
      <c r="BK137" s="215">
        <f>SUM(BK138:BK161)</f>
        <v>0</v>
      </c>
    </row>
    <row r="138" s="2" customFormat="1" ht="24.15" customHeight="1">
      <c r="A138" s="37"/>
      <c r="B138" s="38"/>
      <c r="C138" s="218" t="s">
        <v>158</v>
      </c>
      <c r="D138" s="218" t="s">
        <v>127</v>
      </c>
      <c r="E138" s="219" t="s">
        <v>159</v>
      </c>
      <c r="F138" s="220" t="s">
        <v>160</v>
      </c>
      <c r="G138" s="221" t="s">
        <v>130</v>
      </c>
      <c r="H138" s="222">
        <v>84.540000000000006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44</v>
      </c>
      <c r="O138" s="90"/>
      <c r="P138" s="228">
        <f>O138*H138</f>
        <v>0</v>
      </c>
      <c r="Q138" s="228">
        <v>0.089219999999999994</v>
      </c>
      <c r="R138" s="228">
        <f>Q138*H138</f>
        <v>7.5426587999999999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131</v>
      </c>
      <c r="AT138" s="230" t="s">
        <v>127</v>
      </c>
      <c r="AU138" s="230" t="s">
        <v>89</v>
      </c>
      <c r="AY138" s="16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87</v>
      </c>
      <c r="BK138" s="231">
        <f>ROUND(I138*H138,2)</f>
        <v>0</v>
      </c>
      <c r="BL138" s="16" t="s">
        <v>131</v>
      </c>
      <c r="BM138" s="230" t="s">
        <v>161</v>
      </c>
    </row>
    <row r="139" s="2" customFormat="1" ht="24.15" customHeight="1">
      <c r="A139" s="37"/>
      <c r="B139" s="38"/>
      <c r="C139" s="244" t="s">
        <v>162</v>
      </c>
      <c r="D139" s="244" t="s">
        <v>163</v>
      </c>
      <c r="E139" s="245" t="s">
        <v>164</v>
      </c>
      <c r="F139" s="246" t="s">
        <v>165</v>
      </c>
      <c r="G139" s="247" t="s">
        <v>130</v>
      </c>
      <c r="H139" s="248">
        <v>87.665000000000006</v>
      </c>
      <c r="I139" s="249"/>
      <c r="J139" s="250">
        <f>ROUND(I139*H139,2)</f>
        <v>0</v>
      </c>
      <c r="K139" s="251"/>
      <c r="L139" s="252"/>
      <c r="M139" s="253" t="s">
        <v>1</v>
      </c>
      <c r="N139" s="254" t="s">
        <v>44</v>
      </c>
      <c r="O139" s="90"/>
      <c r="P139" s="228">
        <f>O139*H139</f>
        <v>0</v>
      </c>
      <c r="Q139" s="228">
        <v>0.13200000000000001</v>
      </c>
      <c r="R139" s="228">
        <f>Q139*H139</f>
        <v>11.571780000000002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162</v>
      </c>
      <c r="AT139" s="230" t="s">
        <v>163</v>
      </c>
      <c r="AU139" s="230" t="s">
        <v>89</v>
      </c>
      <c r="AY139" s="16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87</v>
      </c>
      <c r="BK139" s="231">
        <f>ROUND(I139*H139,2)</f>
        <v>0</v>
      </c>
      <c r="BL139" s="16" t="s">
        <v>131</v>
      </c>
      <c r="BM139" s="230" t="s">
        <v>166</v>
      </c>
    </row>
    <row r="140" s="13" customFormat="1">
      <c r="A140" s="13"/>
      <c r="B140" s="232"/>
      <c r="C140" s="233"/>
      <c r="D140" s="234" t="s">
        <v>133</v>
      </c>
      <c r="E140" s="233"/>
      <c r="F140" s="236" t="s">
        <v>167</v>
      </c>
      <c r="G140" s="233"/>
      <c r="H140" s="237">
        <v>87.665000000000006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133</v>
      </c>
      <c r="AU140" s="243" t="s">
        <v>89</v>
      </c>
      <c r="AV140" s="13" t="s">
        <v>89</v>
      </c>
      <c r="AW140" s="13" t="s">
        <v>4</v>
      </c>
      <c r="AX140" s="13" t="s">
        <v>87</v>
      </c>
      <c r="AY140" s="243" t="s">
        <v>125</v>
      </c>
    </row>
    <row r="141" s="2" customFormat="1" ht="24.15" customHeight="1">
      <c r="A141" s="37"/>
      <c r="B141" s="38"/>
      <c r="C141" s="244" t="s">
        <v>168</v>
      </c>
      <c r="D141" s="244" t="s">
        <v>163</v>
      </c>
      <c r="E141" s="245" t="s">
        <v>169</v>
      </c>
      <c r="F141" s="246" t="s">
        <v>170</v>
      </c>
      <c r="G141" s="247" t="s">
        <v>130</v>
      </c>
      <c r="H141" s="248">
        <v>1.071</v>
      </c>
      <c r="I141" s="249"/>
      <c r="J141" s="250">
        <f>ROUND(I141*H141,2)</f>
        <v>0</v>
      </c>
      <c r="K141" s="251"/>
      <c r="L141" s="252"/>
      <c r="M141" s="253" t="s">
        <v>1</v>
      </c>
      <c r="N141" s="254" t="s">
        <v>44</v>
      </c>
      <c r="O141" s="90"/>
      <c r="P141" s="228">
        <f>O141*H141</f>
        <v>0</v>
      </c>
      <c r="Q141" s="228">
        <v>0.13200000000000001</v>
      </c>
      <c r="R141" s="228">
        <f>Q141*H141</f>
        <v>0.141372</v>
      </c>
      <c r="S141" s="228">
        <v>0</v>
      </c>
      <c r="T141" s="22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0" t="s">
        <v>162</v>
      </c>
      <c r="AT141" s="230" t="s">
        <v>163</v>
      </c>
      <c r="AU141" s="230" t="s">
        <v>89</v>
      </c>
      <c r="AY141" s="16" t="s">
        <v>125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6" t="s">
        <v>87</v>
      </c>
      <c r="BK141" s="231">
        <f>ROUND(I141*H141,2)</f>
        <v>0</v>
      </c>
      <c r="BL141" s="16" t="s">
        <v>131</v>
      </c>
      <c r="BM141" s="230" t="s">
        <v>171</v>
      </c>
    </row>
    <row r="142" s="2" customFormat="1">
      <c r="A142" s="37"/>
      <c r="B142" s="38"/>
      <c r="C142" s="39"/>
      <c r="D142" s="234" t="s">
        <v>172</v>
      </c>
      <c r="E142" s="39"/>
      <c r="F142" s="255" t="s">
        <v>173</v>
      </c>
      <c r="G142" s="39"/>
      <c r="H142" s="39"/>
      <c r="I142" s="256"/>
      <c r="J142" s="39"/>
      <c r="K142" s="39"/>
      <c r="L142" s="43"/>
      <c r="M142" s="257"/>
      <c r="N142" s="258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172</v>
      </c>
      <c r="AU142" s="16" t="s">
        <v>89</v>
      </c>
    </row>
    <row r="143" s="13" customFormat="1">
      <c r="A143" s="13"/>
      <c r="B143" s="232"/>
      <c r="C143" s="233"/>
      <c r="D143" s="234" t="s">
        <v>133</v>
      </c>
      <c r="E143" s="233"/>
      <c r="F143" s="236" t="s">
        <v>174</v>
      </c>
      <c r="G143" s="233"/>
      <c r="H143" s="237">
        <v>1.071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133</v>
      </c>
      <c r="AU143" s="243" t="s">
        <v>89</v>
      </c>
      <c r="AV143" s="13" t="s">
        <v>89</v>
      </c>
      <c r="AW143" s="13" t="s">
        <v>4</v>
      </c>
      <c r="AX143" s="13" t="s">
        <v>87</v>
      </c>
      <c r="AY143" s="243" t="s">
        <v>125</v>
      </c>
    </row>
    <row r="144" s="2" customFormat="1" ht="24.15" customHeight="1">
      <c r="A144" s="37"/>
      <c r="B144" s="38"/>
      <c r="C144" s="218" t="s">
        <v>175</v>
      </c>
      <c r="D144" s="218" t="s">
        <v>127</v>
      </c>
      <c r="E144" s="219" t="s">
        <v>176</v>
      </c>
      <c r="F144" s="220" t="s">
        <v>177</v>
      </c>
      <c r="G144" s="221" t="s">
        <v>130</v>
      </c>
      <c r="H144" s="222">
        <v>22.940000000000001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44</v>
      </c>
      <c r="O144" s="90"/>
      <c r="P144" s="228">
        <f>O144*H144</f>
        <v>0</v>
      </c>
      <c r="Q144" s="228">
        <v>0.090620000000000006</v>
      </c>
      <c r="R144" s="228">
        <f>Q144*H144</f>
        <v>2.0788228000000002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131</v>
      </c>
      <c r="AT144" s="230" t="s">
        <v>127</v>
      </c>
      <c r="AU144" s="230" t="s">
        <v>89</v>
      </c>
      <c r="AY144" s="16" t="s">
        <v>125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87</v>
      </c>
      <c r="BK144" s="231">
        <f>ROUND(I144*H144,2)</f>
        <v>0</v>
      </c>
      <c r="BL144" s="16" t="s">
        <v>131</v>
      </c>
      <c r="BM144" s="230" t="s">
        <v>178</v>
      </c>
    </row>
    <row r="145" s="2" customFormat="1" ht="24.15" customHeight="1">
      <c r="A145" s="37"/>
      <c r="B145" s="38"/>
      <c r="C145" s="244" t="s">
        <v>179</v>
      </c>
      <c r="D145" s="244" t="s">
        <v>163</v>
      </c>
      <c r="E145" s="245" t="s">
        <v>180</v>
      </c>
      <c r="F145" s="246" t="s">
        <v>181</v>
      </c>
      <c r="G145" s="247" t="s">
        <v>130</v>
      </c>
      <c r="H145" s="248">
        <v>24.087</v>
      </c>
      <c r="I145" s="249"/>
      <c r="J145" s="250">
        <f>ROUND(I145*H145,2)</f>
        <v>0</v>
      </c>
      <c r="K145" s="251"/>
      <c r="L145" s="252"/>
      <c r="M145" s="253" t="s">
        <v>1</v>
      </c>
      <c r="N145" s="254" t="s">
        <v>44</v>
      </c>
      <c r="O145" s="90"/>
      <c r="P145" s="228">
        <f>O145*H145</f>
        <v>0</v>
      </c>
      <c r="Q145" s="228">
        <v>0.17599999999999999</v>
      </c>
      <c r="R145" s="228">
        <f>Q145*H145</f>
        <v>4.239312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162</v>
      </c>
      <c r="AT145" s="230" t="s">
        <v>163</v>
      </c>
      <c r="AU145" s="230" t="s">
        <v>89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87</v>
      </c>
      <c r="BK145" s="231">
        <f>ROUND(I145*H145,2)</f>
        <v>0</v>
      </c>
      <c r="BL145" s="16" t="s">
        <v>131</v>
      </c>
      <c r="BM145" s="230" t="s">
        <v>182</v>
      </c>
    </row>
    <row r="146" s="13" customFormat="1">
      <c r="A146" s="13"/>
      <c r="B146" s="232"/>
      <c r="C146" s="233"/>
      <c r="D146" s="234" t="s">
        <v>133</v>
      </c>
      <c r="E146" s="233"/>
      <c r="F146" s="236" t="s">
        <v>183</v>
      </c>
      <c r="G146" s="233"/>
      <c r="H146" s="237">
        <v>24.087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133</v>
      </c>
      <c r="AU146" s="243" t="s">
        <v>89</v>
      </c>
      <c r="AV146" s="13" t="s">
        <v>89</v>
      </c>
      <c r="AW146" s="13" t="s">
        <v>4</v>
      </c>
      <c r="AX146" s="13" t="s">
        <v>87</v>
      </c>
      <c r="AY146" s="243" t="s">
        <v>125</v>
      </c>
    </row>
    <row r="147" s="2" customFormat="1" ht="24.15" customHeight="1">
      <c r="A147" s="37"/>
      <c r="B147" s="38"/>
      <c r="C147" s="218" t="s">
        <v>8</v>
      </c>
      <c r="D147" s="218" t="s">
        <v>127</v>
      </c>
      <c r="E147" s="219" t="s">
        <v>184</v>
      </c>
      <c r="F147" s="220" t="s">
        <v>185</v>
      </c>
      <c r="G147" s="221" t="s">
        <v>186</v>
      </c>
      <c r="H147" s="222">
        <v>9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44</v>
      </c>
      <c r="O147" s="90"/>
      <c r="P147" s="228">
        <f>O147*H147</f>
        <v>0</v>
      </c>
      <c r="Q147" s="228">
        <v>1.0000000000000001E-05</v>
      </c>
      <c r="R147" s="228">
        <f>Q147*H147</f>
        <v>9.0000000000000006E-05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131</v>
      </c>
      <c r="AT147" s="230" t="s">
        <v>127</v>
      </c>
      <c r="AU147" s="230" t="s">
        <v>89</v>
      </c>
      <c r="AY147" s="16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87</v>
      </c>
      <c r="BK147" s="231">
        <f>ROUND(I147*H147,2)</f>
        <v>0</v>
      </c>
      <c r="BL147" s="16" t="s">
        <v>131</v>
      </c>
      <c r="BM147" s="230" t="s">
        <v>187</v>
      </c>
    </row>
    <row r="148" s="2" customFormat="1" ht="24.15" customHeight="1">
      <c r="A148" s="37"/>
      <c r="B148" s="38"/>
      <c r="C148" s="218" t="s">
        <v>188</v>
      </c>
      <c r="D148" s="218" t="s">
        <v>127</v>
      </c>
      <c r="E148" s="219" t="s">
        <v>189</v>
      </c>
      <c r="F148" s="220" t="s">
        <v>190</v>
      </c>
      <c r="G148" s="221" t="s">
        <v>186</v>
      </c>
      <c r="H148" s="222">
        <v>5</v>
      </c>
      <c r="I148" s="223"/>
      <c r="J148" s="224">
        <f>ROUND(I148*H148,2)</f>
        <v>0</v>
      </c>
      <c r="K148" s="225"/>
      <c r="L148" s="43"/>
      <c r="M148" s="226" t="s">
        <v>1</v>
      </c>
      <c r="N148" s="227" t="s">
        <v>44</v>
      </c>
      <c r="O148" s="90"/>
      <c r="P148" s="228">
        <f>O148*H148</f>
        <v>0</v>
      </c>
      <c r="Q148" s="228">
        <v>1.0000000000000001E-05</v>
      </c>
      <c r="R148" s="228">
        <f>Q148*H148</f>
        <v>5.0000000000000002E-05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131</v>
      </c>
      <c r="AT148" s="230" t="s">
        <v>127</v>
      </c>
      <c r="AU148" s="230" t="s">
        <v>89</v>
      </c>
      <c r="AY148" s="16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87</v>
      </c>
      <c r="BK148" s="231">
        <f>ROUND(I148*H148,2)</f>
        <v>0</v>
      </c>
      <c r="BL148" s="16" t="s">
        <v>131</v>
      </c>
      <c r="BM148" s="230" t="s">
        <v>191</v>
      </c>
    </row>
    <row r="149" s="2" customFormat="1" ht="24.15" customHeight="1">
      <c r="A149" s="37"/>
      <c r="B149" s="38"/>
      <c r="C149" s="218" t="s">
        <v>192</v>
      </c>
      <c r="D149" s="218" t="s">
        <v>127</v>
      </c>
      <c r="E149" s="219" t="s">
        <v>193</v>
      </c>
      <c r="F149" s="220" t="s">
        <v>194</v>
      </c>
      <c r="G149" s="221" t="s">
        <v>186</v>
      </c>
      <c r="H149" s="222">
        <v>84.299999999999997</v>
      </c>
      <c r="I149" s="223"/>
      <c r="J149" s="224">
        <f>ROUND(I149*H149,2)</f>
        <v>0</v>
      </c>
      <c r="K149" s="225"/>
      <c r="L149" s="43"/>
      <c r="M149" s="226" t="s">
        <v>1</v>
      </c>
      <c r="N149" s="227" t="s">
        <v>44</v>
      </c>
      <c r="O149" s="90"/>
      <c r="P149" s="228">
        <f>O149*H149</f>
        <v>0</v>
      </c>
      <c r="Q149" s="228">
        <v>0.089779999999999999</v>
      </c>
      <c r="R149" s="228">
        <f>Q149*H149</f>
        <v>7.568454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131</v>
      </c>
      <c r="AT149" s="230" t="s">
        <v>127</v>
      </c>
      <c r="AU149" s="230" t="s">
        <v>89</v>
      </c>
      <c r="AY149" s="16" t="s">
        <v>125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87</v>
      </c>
      <c r="BK149" s="231">
        <f>ROUND(I149*H149,2)</f>
        <v>0</v>
      </c>
      <c r="BL149" s="16" t="s">
        <v>131</v>
      </c>
      <c r="BM149" s="230" t="s">
        <v>195</v>
      </c>
    </row>
    <row r="150" s="2" customFormat="1" ht="16.5" customHeight="1">
      <c r="A150" s="37"/>
      <c r="B150" s="38"/>
      <c r="C150" s="244" t="s">
        <v>196</v>
      </c>
      <c r="D150" s="244" t="s">
        <v>163</v>
      </c>
      <c r="E150" s="245" t="s">
        <v>197</v>
      </c>
      <c r="F150" s="246" t="s">
        <v>198</v>
      </c>
      <c r="G150" s="247" t="s">
        <v>130</v>
      </c>
      <c r="H150" s="248">
        <v>10.116</v>
      </c>
      <c r="I150" s="249"/>
      <c r="J150" s="250">
        <f>ROUND(I150*H150,2)</f>
        <v>0</v>
      </c>
      <c r="K150" s="251"/>
      <c r="L150" s="252"/>
      <c r="M150" s="253" t="s">
        <v>1</v>
      </c>
      <c r="N150" s="254" t="s">
        <v>44</v>
      </c>
      <c r="O150" s="90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162</v>
      </c>
      <c r="AT150" s="230" t="s">
        <v>163</v>
      </c>
      <c r="AU150" s="230" t="s">
        <v>89</v>
      </c>
      <c r="AY150" s="16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87</v>
      </c>
      <c r="BK150" s="231">
        <f>ROUND(I150*H150,2)</f>
        <v>0</v>
      </c>
      <c r="BL150" s="16" t="s">
        <v>131</v>
      </c>
      <c r="BM150" s="230" t="s">
        <v>199</v>
      </c>
    </row>
    <row r="151" s="2" customFormat="1">
      <c r="A151" s="37"/>
      <c r="B151" s="38"/>
      <c r="C151" s="39"/>
      <c r="D151" s="234" t="s">
        <v>172</v>
      </c>
      <c r="E151" s="39"/>
      <c r="F151" s="255" t="s">
        <v>200</v>
      </c>
      <c r="G151" s="39"/>
      <c r="H151" s="39"/>
      <c r="I151" s="256"/>
      <c r="J151" s="39"/>
      <c r="K151" s="39"/>
      <c r="L151" s="43"/>
      <c r="M151" s="257"/>
      <c r="N151" s="258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172</v>
      </c>
      <c r="AU151" s="16" t="s">
        <v>89</v>
      </c>
    </row>
    <row r="152" s="13" customFormat="1">
      <c r="A152" s="13"/>
      <c r="B152" s="232"/>
      <c r="C152" s="233"/>
      <c r="D152" s="234" t="s">
        <v>133</v>
      </c>
      <c r="E152" s="235" t="s">
        <v>1</v>
      </c>
      <c r="F152" s="236" t="s">
        <v>201</v>
      </c>
      <c r="G152" s="233"/>
      <c r="H152" s="237">
        <v>10.116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133</v>
      </c>
      <c r="AU152" s="243" t="s">
        <v>89</v>
      </c>
      <c r="AV152" s="13" t="s">
        <v>89</v>
      </c>
      <c r="AW152" s="13" t="s">
        <v>34</v>
      </c>
      <c r="AX152" s="13" t="s">
        <v>87</v>
      </c>
      <c r="AY152" s="243" t="s">
        <v>125</v>
      </c>
    </row>
    <row r="153" s="2" customFormat="1" ht="33" customHeight="1">
      <c r="A153" s="37"/>
      <c r="B153" s="38"/>
      <c r="C153" s="218" t="s">
        <v>202</v>
      </c>
      <c r="D153" s="218" t="s">
        <v>127</v>
      </c>
      <c r="E153" s="219" t="s">
        <v>203</v>
      </c>
      <c r="F153" s="220" t="s">
        <v>204</v>
      </c>
      <c r="G153" s="221" t="s">
        <v>186</v>
      </c>
      <c r="H153" s="222">
        <v>84.299999999999997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44</v>
      </c>
      <c r="O153" s="90"/>
      <c r="P153" s="228">
        <f>O153*H153</f>
        <v>0</v>
      </c>
      <c r="Q153" s="228">
        <v>0.15540000000000001</v>
      </c>
      <c r="R153" s="228">
        <f>Q153*H153</f>
        <v>13.10022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131</v>
      </c>
      <c r="AT153" s="230" t="s">
        <v>127</v>
      </c>
      <c r="AU153" s="230" t="s">
        <v>89</v>
      </c>
      <c r="AY153" s="16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87</v>
      </c>
      <c r="BK153" s="231">
        <f>ROUND(I153*H153,2)</f>
        <v>0</v>
      </c>
      <c r="BL153" s="16" t="s">
        <v>131</v>
      </c>
      <c r="BM153" s="230" t="s">
        <v>205</v>
      </c>
    </row>
    <row r="154" s="2" customFormat="1" ht="16.5" customHeight="1">
      <c r="A154" s="37"/>
      <c r="B154" s="38"/>
      <c r="C154" s="244" t="s">
        <v>206</v>
      </c>
      <c r="D154" s="244" t="s">
        <v>163</v>
      </c>
      <c r="E154" s="245" t="s">
        <v>207</v>
      </c>
      <c r="F154" s="246" t="s">
        <v>208</v>
      </c>
      <c r="G154" s="247" t="s">
        <v>186</v>
      </c>
      <c r="H154" s="248">
        <v>56</v>
      </c>
      <c r="I154" s="249"/>
      <c r="J154" s="250">
        <f>ROUND(I154*H154,2)</f>
        <v>0</v>
      </c>
      <c r="K154" s="251"/>
      <c r="L154" s="252"/>
      <c r="M154" s="253" t="s">
        <v>1</v>
      </c>
      <c r="N154" s="254" t="s">
        <v>44</v>
      </c>
      <c r="O154" s="90"/>
      <c r="P154" s="228">
        <f>O154*H154</f>
        <v>0</v>
      </c>
      <c r="Q154" s="228">
        <v>0.080000000000000002</v>
      </c>
      <c r="R154" s="228">
        <f>Q154*H154</f>
        <v>4.4800000000000004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162</v>
      </c>
      <c r="AT154" s="230" t="s">
        <v>163</v>
      </c>
      <c r="AU154" s="230" t="s">
        <v>89</v>
      </c>
      <c r="AY154" s="16" t="s">
        <v>125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87</v>
      </c>
      <c r="BK154" s="231">
        <f>ROUND(I154*H154,2)</f>
        <v>0</v>
      </c>
      <c r="BL154" s="16" t="s">
        <v>131</v>
      </c>
      <c r="BM154" s="230" t="s">
        <v>209</v>
      </c>
    </row>
    <row r="155" s="2" customFormat="1" ht="24.15" customHeight="1">
      <c r="A155" s="37"/>
      <c r="B155" s="38"/>
      <c r="C155" s="244" t="s">
        <v>210</v>
      </c>
      <c r="D155" s="244" t="s">
        <v>163</v>
      </c>
      <c r="E155" s="245" t="s">
        <v>211</v>
      </c>
      <c r="F155" s="246" t="s">
        <v>212</v>
      </c>
      <c r="G155" s="247" t="s">
        <v>186</v>
      </c>
      <c r="H155" s="248">
        <v>21</v>
      </c>
      <c r="I155" s="249"/>
      <c r="J155" s="250">
        <f>ROUND(I155*H155,2)</f>
        <v>0</v>
      </c>
      <c r="K155" s="251"/>
      <c r="L155" s="252"/>
      <c r="M155" s="253" t="s">
        <v>1</v>
      </c>
      <c r="N155" s="254" t="s">
        <v>44</v>
      </c>
      <c r="O155" s="90"/>
      <c r="P155" s="228">
        <f>O155*H155</f>
        <v>0</v>
      </c>
      <c r="Q155" s="228">
        <v>0.048300000000000003</v>
      </c>
      <c r="R155" s="228">
        <f>Q155*H155</f>
        <v>1.0143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162</v>
      </c>
      <c r="AT155" s="230" t="s">
        <v>163</v>
      </c>
      <c r="AU155" s="230" t="s">
        <v>89</v>
      </c>
      <c r="AY155" s="16" t="s">
        <v>125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87</v>
      </c>
      <c r="BK155" s="231">
        <f>ROUND(I155*H155,2)</f>
        <v>0</v>
      </c>
      <c r="BL155" s="16" t="s">
        <v>131</v>
      </c>
      <c r="BM155" s="230" t="s">
        <v>213</v>
      </c>
    </row>
    <row r="156" s="2" customFormat="1" ht="24.15" customHeight="1">
      <c r="A156" s="37"/>
      <c r="B156" s="38"/>
      <c r="C156" s="244" t="s">
        <v>214</v>
      </c>
      <c r="D156" s="244" t="s">
        <v>163</v>
      </c>
      <c r="E156" s="245" t="s">
        <v>215</v>
      </c>
      <c r="F156" s="246" t="s">
        <v>216</v>
      </c>
      <c r="G156" s="247" t="s">
        <v>186</v>
      </c>
      <c r="H156" s="248">
        <v>8</v>
      </c>
      <c r="I156" s="249"/>
      <c r="J156" s="250">
        <f>ROUND(I156*H156,2)</f>
        <v>0</v>
      </c>
      <c r="K156" s="251"/>
      <c r="L156" s="252"/>
      <c r="M156" s="253" t="s">
        <v>1</v>
      </c>
      <c r="N156" s="254" t="s">
        <v>44</v>
      </c>
      <c r="O156" s="90"/>
      <c r="P156" s="228">
        <f>O156*H156</f>
        <v>0</v>
      </c>
      <c r="Q156" s="228">
        <v>0.065670000000000006</v>
      </c>
      <c r="R156" s="228">
        <f>Q156*H156</f>
        <v>0.52536000000000005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162</v>
      </c>
      <c r="AT156" s="230" t="s">
        <v>163</v>
      </c>
      <c r="AU156" s="230" t="s">
        <v>89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87</v>
      </c>
      <c r="BK156" s="231">
        <f>ROUND(I156*H156,2)</f>
        <v>0</v>
      </c>
      <c r="BL156" s="16" t="s">
        <v>131</v>
      </c>
      <c r="BM156" s="230" t="s">
        <v>217</v>
      </c>
    </row>
    <row r="157" s="2" customFormat="1" ht="24.15" customHeight="1">
      <c r="A157" s="37"/>
      <c r="B157" s="38"/>
      <c r="C157" s="218" t="s">
        <v>218</v>
      </c>
      <c r="D157" s="218" t="s">
        <v>127</v>
      </c>
      <c r="E157" s="219" t="s">
        <v>219</v>
      </c>
      <c r="F157" s="220" t="s">
        <v>220</v>
      </c>
      <c r="G157" s="221" t="s">
        <v>137</v>
      </c>
      <c r="H157" s="222">
        <v>0.56899999999999995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44</v>
      </c>
      <c r="O157" s="90"/>
      <c r="P157" s="228">
        <f>O157*H157</f>
        <v>0</v>
      </c>
      <c r="Q157" s="228">
        <v>2.2563399999999998</v>
      </c>
      <c r="R157" s="228">
        <f>Q157*H157</f>
        <v>1.2838574599999997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131</v>
      </c>
      <c r="AT157" s="230" t="s">
        <v>127</v>
      </c>
      <c r="AU157" s="230" t="s">
        <v>89</v>
      </c>
      <c r="AY157" s="16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87</v>
      </c>
      <c r="BK157" s="231">
        <f>ROUND(I157*H157,2)</f>
        <v>0</v>
      </c>
      <c r="BL157" s="16" t="s">
        <v>131</v>
      </c>
      <c r="BM157" s="230" t="s">
        <v>221</v>
      </c>
    </row>
    <row r="158" s="13" customFormat="1">
      <c r="A158" s="13"/>
      <c r="B158" s="232"/>
      <c r="C158" s="233"/>
      <c r="D158" s="234" t="s">
        <v>133</v>
      </c>
      <c r="E158" s="235" t="s">
        <v>1</v>
      </c>
      <c r="F158" s="236" t="s">
        <v>222</v>
      </c>
      <c r="G158" s="233"/>
      <c r="H158" s="237">
        <v>0.56899999999999995</v>
      </c>
      <c r="I158" s="238"/>
      <c r="J158" s="233"/>
      <c r="K158" s="233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133</v>
      </c>
      <c r="AU158" s="243" t="s">
        <v>89</v>
      </c>
      <c r="AV158" s="13" t="s">
        <v>89</v>
      </c>
      <c r="AW158" s="13" t="s">
        <v>34</v>
      </c>
      <c r="AX158" s="13" t="s">
        <v>87</v>
      </c>
      <c r="AY158" s="243" t="s">
        <v>125</v>
      </c>
    </row>
    <row r="159" s="2" customFormat="1" ht="24.15" customHeight="1">
      <c r="A159" s="37"/>
      <c r="B159" s="38"/>
      <c r="C159" s="218" t="s">
        <v>7</v>
      </c>
      <c r="D159" s="218" t="s">
        <v>127</v>
      </c>
      <c r="E159" s="219" t="s">
        <v>223</v>
      </c>
      <c r="F159" s="220" t="s">
        <v>224</v>
      </c>
      <c r="G159" s="221" t="s">
        <v>225</v>
      </c>
      <c r="H159" s="222">
        <v>53.545999999999999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44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131</v>
      </c>
      <c r="AT159" s="230" t="s">
        <v>127</v>
      </c>
      <c r="AU159" s="230" t="s">
        <v>89</v>
      </c>
      <c r="AY159" s="16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87</v>
      </c>
      <c r="BK159" s="231">
        <f>ROUND(I159*H159,2)</f>
        <v>0</v>
      </c>
      <c r="BL159" s="16" t="s">
        <v>131</v>
      </c>
      <c r="BM159" s="230" t="s">
        <v>226</v>
      </c>
    </row>
    <row r="160" s="2" customFormat="1" ht="33" customHeight="1">
      <c r="A160" s="37"/>
      <c r="B160" s="38"/>
      <c r="C160" s="218" t="s">
        <v>227</v>
      </c>
      <c r="D160" s="218" t="s">
        <v>127</v>
      </c>
      <c r="E160" s="219" t="s">
        <v>228</v>
      </c>
      <c r="F160" s="220" t="s">
        <v>229</v>
      </c>
      <c r="G160" s="221" t="s">
        <v>225</v>
      </c>
      <c r="H160" s="222">
        <v>24.719999999999999</v>
      </c>
      <c r="I160" s="223"/>
      <c r="J160" s="224">
        <f>ROUND(I160*H160,2)</f>
        <v>0</v>
      </c>
      <c r="K160" s="225"/>
      <c r="L160" s="43"/>
      <c r="M160" s="226" t="s">
        <v>1</v>
      </c>
      <c r="N160" s="227" t="s">
        <v>44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131</v>
      </c>
      <c r="AT160" s="230" t="s">
        <v>127</v>
      </c>
      <c r="AU160" s="230" t="s">
        <v>89</v>
      </c>
      <c r="AY160" s="16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87</v>
      </c>
      <c r="BK160" s="231">
        <f>ROUND(I160*H160,2)</f>
        <v>0</v>
      </c>
      <c r="BL160" s="16" t="s">
        <v>131</v>
      </c>
      <c r="BM160" s="230" t="s">
        <v>230</v>
      </c>
    </row>
    <row r="161" s="2" customFormat="1" ht="16.5" customHeight="1">
      <c r="A161" s="37"/>
      <c r="B161" s="38"/>
      <c r="C161" s="218" t="s">
        <v>231</v>
      </c>
      <c r="D161" s="218" t="s">
        <v>127</v>
      </c>
      <c r="E161" s="219" t="s">
        <v>232</v>
      </c>
      <c r="F161" s="220" t="s">
        <v>233</v>
      </c>
      <c r="G161" s="221" t="s">
        <v>234</v>
      </c>
      <c r="H161" s="222">
        <v>5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44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131</v>
      </c>
      <c r="AT161" s="230" t="s">
        <v>127</v>
      </c>
      <c r="AU161" s="230" t="s">
        <v>89</v>
      </c>
      <c r="AY161" s="16" t="s">
        <v>125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87</v>
      </c>
      <c r="BK161" s="231">
        <f>ROUND(I161*H161,2)</f>
        <v>0</v>
      </c>
      <c r="BL161" s="16" t="s">
        <v>131</v>
      </c>
      <c r="BM161" s="230" t="s">
        <v>235</v>
      </c>
    </row>
    <row r="162" s="12" customFormat="1" ht="22.8" customHeight="1">
      <c r="A162" s="12"/>
      <c r="B162" s="202"/>
      <c r="C162" s="203"/>
      <c r="D162" s="204" t="s">
        <v>78</v>
      </c>
      <c r="E162" s="216" t="s">
        <v>168</v>
      </c>
      <c r="F162" s="216" t="s">
        <v>236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P163</f>
        <v>0</v>
      </c>
      <c r="Q162" s="210"/>
      <c r="R162" s="211">
        <f>R163</f>
        <v>0</v>
      </c>
      <c r="S162" s="210"/>
      <c r="T162" s="212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87</v>
      </c>
      <c r="AT162" s="214" t="s">
        <v>78</v>
      </c>
      <c r="AU162" s="214" t="s">
        <v>87</v>
      </c>
      <c r="AY162" s="213" t="s">
        <v>125</v>
      </c>
      <c r="BK162" s="215">
        <f>BK163</f>
        <v>0</v>
      </c>
    </row>
    <row r="163" s="2" customFormat="1" ht="24.15" customHeight="1">
      <c r="A163" s="37"/>
      <c r="B163" s="38"/>
      <c r="C163" s="218" t="s">
        <v>237</v>
      </c>
      <c r="D163" s="218" t="s">
        <v>127</v>
      </c>
      <c r="E163" s="219" t="s">
        <v>238</v>
      </c>
      <c r="F163" s="220" t="s">
        <v>239</v>
      </c>
      <c r="G163" s="221" t="s">
        <v>186</v>
      </c>
      <c r="H163" s="222">
        <v>84.299999999999997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44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131</v>
      </c>
      <c r="AT163" s="230" t="s">
        <v>127</v>
      </c>
      <c r="AU163" s="230" t="s">
        <v>89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87</v>
      </c>
      <c r="BK163" s="231">
        <f>ROUND(I163*H163,2)</f>
        <v>0</v>
      </c>
      <c r="BL163" s="16" t="s">
        <v>131</v>
      </c>
      <c r="BM163" s="230" t="s">
        <v>240</v>
      </c>
    </row>
    <row r="164" s="12" customFormat="1" ht="22.8" customHeight="1">
      <c r="A164" s="12"/>
      <c r="B164" s="202"/>
      <c r="C164" s="203"/>
      <c r="D164" s="204" t="s">
        <v>78</v>
      </c>
      <c r="E164" s="216" t="s">
        <v>241</v>
      </c>
      <c r="F164" s="216" t="s">
        <v>242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SUM(P165:P174)</f>
        <v>0</v>
      </c>
      <c r="Q164" s="210"/>
      <c r="R164" s="211">
        <f>SUM(R165:R174)</f>
        <v>0</v>
      </c>
      <c r="S164" s="210"/>
      <c r="T164" s="212">
        <f>SUM(T165:T174)</f>
        <v>48.988099999999996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87</v>
      </c>
      <c r="AT164" s="214" t="s">
        <v>78</v>
      </c>
      <c r="AU164" s="214" t="s">
        <v>87</v>
      </c>
      <c r="AY164" s="213" t="s">
        <v>125</v>
      </c>
      <c r="BK164" s="215">
        <f>SUM(BK165:BK174)</f>
        <v>0</v>
      </c>
    </row>
    <row r="165" s="2" customFormat="1" ht="24.15" customHeight="1">
      <c r="A165" s="37"/>
      <c r="B165" s="38"/>
      <c r="C165" s="218" t="s">
        <v>243</v>
      </c>
      <c r="D165" s="218" t="s">
        <v>127</v>
      </c>
      <c r="E165" s="219" t="s">
        <v>244</v>
      </c>
      <c r="F165" s="220" t="s">
        <v>245</v>
      </c>
      <c r="G165" s="221" t="s">
        <v>130</v>
      </c>
      <c r="H165" s="222">
        <v>107.48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44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0.29499999999999998</v>
      </c>
      <c r="T165" s="229">
        <f>S165*H165</f>
        <v>31.706599999999998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131</v>
      </c>
      <c r="AT165" s="230" t="s">
        <v>127</v>
      </c>
      <c r="AU165" s="230" t="s">
        <v>89</v>
      </c>
      <c r="AY165" s="16" t="s">
        <v>125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87</v>
      </c>
      <c r="BK165" s="231">
        <f>ROUND(I165*H165,2)</f>
        <v>0</v>
      </c>
      <c r="BL165" s="16" t="s">
        <v>131</v>
      </c>
      <c r="BM165" s="230" t="s">
        <v>246</v>
      </c>
    </row>
    <row r="166" s="2" customFormat="1" ht="16.5" customHeight="1">
      <c r="A166" s="37"/>
      <c r="B166" s="38"/>
      <c r="C166" s="218" t="s">
        <v>247</v>
      </c>
      <c r="D166" s="218" t="s">
        <v>127</v>
      </c>
      <c r="E166" s="219" t="s">
        <v>248</v>
      </c>
      <c r="F166" s="220" t="s">
        <v>249</v>
      </c>
      <c r="G166" s="221" t="s">
        <v>186</v>
      </c>
      <c r="H166" s="222">
        <v>84.299999999999997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44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0.20499999999999999</v>
      </c>
      <c r="T166" s="229">
        <f>S166*H166</f>
        <v>17.281499999999998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131</v>
      </c>
      <c r="AT166" s="230" t="s">
        <v>127</v>
      </c>
      <c r="AU166" s="230" t="s">
        <v>89</v>
      </c>
      <c r="AY166" s="16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87</v>
      </c>
      <c r="BK166" s="231">
        <f>ROUND(I166*H166,2)</f>
        <v>0</v>
      </c>
      <c r="BL166" s="16" t="s">
        <v>131</v>
      </c>
      <c r="BM166" s="230" t="s">
        <v>250</v>
      </c>
    </row>
    <row r="167" s="2" customFormat="1" ht="21.75" customHeight="1">
      <c r="A167" s="37"/>
      <c r="B167" s="38"/>
      <c r="C167" s="218" t="s">
        <v>251</v>
      </c>
      <c r="D167" s="218" t="s">
        <v>127</v>
      </c>
      <c r="E167" s="219" t="s">
        <v>252</v>
      </c>
      <c r="F167" s="220" t="s">
        <v>253</v>
      </c>
      <c r="G167" s="221" t="s">
        <v>225</v>
      </c>
      <c r="H167" s="222">
        <v>51.770000000000003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44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131</v>
      </c>
      <c r="AT167" s="230" t="s">
        <v>127</v>
      </c>
      <c r="AU167" s="230" t="s">
        <v>89</v>
      </c>
      <c r="AY167" s="16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87</v>
      </c>
      <c r="BK167" s="231">
        <f>ROUND(I167*H167,2)</f>
        <v>0</v>
      </c>
      <c r="BL167" s="16" t="s">
        <v>131</v>
      </c>
      <c r="BM167" s="230" t="s">
        <v>254</v>
      </c>
    </row>
    <row r="168" s="2" customFormat="1" ht="24.15" customHeight="1">
      <c r="A168" s="37"/>
      <c r="B168" s="38"/>
      <c r="C168" s="218" t="s">
        <v>255</v>
      </c>
      <c r="D168" s="218" t="s">
        <v>127</v>
      </c>
      <c r="E168" s="219" t="s">
        <v>256</v>
      </c>
      <c r="F168" s="220" t="s">
        <v>257</v>
      </c>
      <c r="G168" s="221" t="s">
        <v>225</v>
      </c>
      <c r="H168" s="222">
        <v>155.31</v>
      </c>
      <c r="I168" s="223"/>
      <c r="J168" s="224">
        <f>ROUND(I168*H168,2)</f>
        <v>0</v>
      </c>
      <c r="K168" s="225"/>
      <c r="L168" s="43"/>
      <c r="M168" s="226" t="s">
        <v>1</v>
      </c>
      <c r="N168" s="227" t="s">
        <v>44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131</v>
      </c>
      <c r="AT168" s="230" t="s">
        <v>127</v>
      </c>
      <c r="AU168" s="230" t="s">
        <v>89</v>
      </c>
      <c r="AY168" s="16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87</v>
      </c>
      <c r="BK168" s="231">
        <f>ROUND(I168*H168,2)</f>
        <v>0</v>
      </c>
      <c r="BL168" s="16" t="s">
        <v>131</v>
      </c>
      <c r="BM168" s="230" t="s">
        <v>258</v>
      </c>
    </row>
    <row r="169" s="13" customFormat="1">
      <c r="A169" s="13"/>
      <c r="B169" s="232"/>
      <c r="C169" s="233"/>
      <c r="D169" s="234" t="s">
        <v>133</v>
      </c>
      <c r="E169" s="233"/>
      <c r="F169" s="236" t="s">
        <v>259</v>
      </c>
      <c r="G169" s="233"/>
      <c r="H169" s="237">
        <v>155.31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133</v>
      </c>
      <c r="AU169" s="243" t="s">
        <v>89</v>
      </c>
      <c r="AV169" s="13" t="s">
        <v>89</v>
      </c>
      <c r="AW169" s="13" t="s">
        <v>4</v>
      </c>
      <c r="AX169" s="13" t="s">
        <v>87</v>
      </c>
      <c r="AY169" s="243" t="s">
        <v>125</v>
      </c>
    </row>
    <row r="170" s="2" customFormat="1" ht="24.15" customHeight="1">
      <c r="A170" s="37"/>
      <c r="B170" s="38"/>
      <c r="C170" s="218" t="s">
        <v>260</v>
      </c>
      <c r="D170" s="218" t="s">
        <v>127</v>
      </c>
      <c r="E170" s="219" t="s">
        <v>261</v>
      </c>
      <c r="F170" s="220" t="s">
        <v>262</v>
      </c>
      <c r="G170" s="221" t="s">
        <v>225</v>
      </c>
      <c r="H170" s="222">
        <v>51.770000000000003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44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131</v>
      </c>
      <c r="AT170" s="230" t="s">
        <v>127</v>
      </c>
      <c r="AU170" s="230" t="s">
        <v>89</v>
      </c>
      <c r="AY170" s="16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87</v>
      </c>
      <c r="BK170" s="231">
        <f>ROUND(I170*H170,2)</f>
        <v>0</v>
      </c>
      <c r="BL170" s="16" t="s">
        <v>131</v>
      </c>
      <c r="BM170" s="230" t="s">
        <v>263</v>
      </c>
    </row>
    <row r="171" s="2" customFormat="1" ht="37.8" customHeight="1">
      <c r="A171" s="37"/>
      <c r="B171" s="38"/>
      <c r="C171" s="218" t="s">
        <v>264</v>
      </c>
      <c r="D171" s="218" t="s">
        <v>127</v>
      </c>
      <c r="E171" s="219" t="s">
        <v>265</v>
      </c>
      <c r="F171" s="220" t="s">
        <v>266</v>
      </c>
      <c r="G171" s="221" t="s">
        <v>225</v>
      </c>
      <c r="H171" s="222">
        <v>48.988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44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131</v>
      </c>
      <c r="AT171" s="230" t="s">
        <v>127</v>
      </c>
      <c r="AU171" s="230" t="s">
        <v>89</v>
      </c>
      <c r="AY171" s="16" t="s">
        <v>125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87</v>
      </c>
      <c r="BK171" s="231">
        <f>ROUND(I171*H171,2)</f>
        <v>0</v>
      </c>
      <c r="BL171" s="16" t="s">
        <v>131</v>
      </c>
      <c r="BM171" s="230" t="s">
        <v>267</v>
      </c>
    </row>
    <row r="172" s="2" customFormat="1" ht="44.25" customHeight="1">
      <c r="A172" s="37"/>
      <c r="B172" s="38"/>
      <c r="C172" s="218" t="s">
        <v>268</v>
      </c>
      <c r="D172" s="218" t="s">
        <v>127</v>
      </c>
      <c r="E172" s="219" t="s">
        <v>269</v>
      </c>
      <c r="F172" s="220" t="s">
        <v>270</v>
      </c>
      <c r="G172" s="221" t="s">
        <v>225</v>
      </c>
      <c r="H172" s="222">
        <v>29.390000000000001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44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131</v>
      </c>
      <c r="AT172" s="230" t="s">
        <v>127</v>
      </c>
      <c r="AU172" s="230" t="s">
        <v>89</v>
      </c>
      <c r="AY172" s="16" t="s">
        <v>125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87</v>
      </c>
      <c r="BK172" s="231">
        <f>ROUND(I172*H172,2)</f>
        <v>0</v>
      </c>
      <c r="BL172" s="16" t="s">
        <v>131</v>
      </c>
      <c r="BM172" s="230" t="s">
        <v>271</v>
      </c>
    </row>
    <row r="173" s="13" customFormat="1">
      <c r="A173" s="13"/>
      <c r="B173" s="232"/>
      <c r="C173" s="233"/>
      <c r="D173" s="234" t="s">
        <v>133</v>
      </c>
      <c r="E173" s="235" t="s">
        <v>1</v>
      </c>
      <c r="F173" s="236" t="s">
        <v>272</v>
      </c>
      <c r="G173" s="233"/>
      <c r="H173" s="237">
        <v>29.390000000000001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133</v>
      </c>
      <c r="AU173" s="243" t="s">
        <v>89</v>
      </c>
      <c r="AV173" s="13" t="s">
        <v>89</v>
      </c>
      <c r="AW173" s="13" t="s">
        <v>34</v>
      </c>
      <c r="AX173" s="13" t="s">
        <v>87</v>
      </c>
      <c r="AY173" s="243" t="s">
        <v>125</v>
      </c>
    </row>
    <row r="174" s="2" customFormat="1" ht="44.25" customHeight="1">
      <c r="A174" s="37"/>
      <c r="B174" s="38"/>
      <c r="C174" s="218" t="s">
        <v>273</v>
      </c>
      <c r="D174" s="218" t="s">
        <v>127</v>
      </c>
      <c r="E174" s="219" t="s">
        <v>274</v>
      </c>
      <c r="F174" s="220" t="s">
        <v>275</v>
      </c>
      <c r="G174" s="221" t="s">
        <v>225</v>
      </c>
      <c r="H174" s="222">
        <v>2.782</v>
      </c>
      <c r="I174" s="223"/>
      <c r="J174" s="224">
        <f>ROUND(I174*H174,2)</f>
        <v>0</v>
      </c>
      <c r="K174" s="225"/>
      <c r="L174" s="43"/>
      <c r="M174" s="226" t="s">
        <v>1</v>
      </c>
      <c r="N174" s="227" t="s">
        <v>44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131</v>
      </c>
      <c r="AT174" s="230" t="s">
        <v>127</v>
      </c>
      <c r="AU174" s="230" t="s">
        <v>89</v>
      </c>
      <c r="AY174" s="16" t="s">
        <v>125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87</v>
      </c>
      <c r="BK174" s="231">
        <f>ROUND(I174*H174,2)</f>
        <v>0</v>
      </c>
      <c r="BL174" s="16" t="s">
        <v>131</v>
      </c>
      <c r="BM174" s="230" t="s">
        <v>276</v>
      </c>
    </row>
    <row r="175" s="12" customFormat="1" ht="22.8" customHeight="1">
      <c r="A175" s="12"/>
      <c r="B175" s="202"/>
      <c r="C175" s="203"/>
      <c r="D175" s="204" t="s">
        <v>78</v>
      </c>
      <c r="E175" s="216" t="s">
        <v>277</v>
      </c>
      <c r="F175" s="216" t="s">
        <v>278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SUM(P176:P178)</f>
        <v>0</v>
      </c>
      <c r="Q175" s="210"/>
      <c r="R175" s="211">
        <f>SUM(R176:R178)</f>
        <v>0</v>
      </c>
      <c r="S175" s="210"/>
      <c r="T175" s="212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87</v>
      </c>
      <c r="AT175" s="214" t="s">
        <v>78</v>
      </c>
      <c r="AU175" s="214" t="s">
        <v>87</v>
      </c>
      <c r="AY175" s="213" t="s">
        <v>125</v>
      </c>
      <c r="BK175" s="215">
        <f>SUM(BK176:BK178)</f>
        <v>0</v>
      </c>
    </row>
    <row r="176" s="2" customFormat="1" ht="37.8" customHeight="1">
      <c r="A176" s="37"/>
      <c r="B176" s="38"/>
      <c r="C176" s="218" t="s">
        <v>279</v>
      </c>
      <c r="D176" s="218" t="s">
        <v>127</v>
      </c>
      <c r="E176" s="219" t="s">
        <v>280</v>
      </c>
      <c r="F176" s="220" t="s">
        <v>281</v>
      </c>
      <c r="G176" s="221" t="s">
        <v>282</v>
      </c>
      <c r="H176" s="222">
        <v>1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44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131</v>
      </c>
      <c r="AT176" s="230" t="s">
        <v>127</v>
      </c>
      <c r="AU176" s="230" t="s">
        <v>89</v>
      </c>
      <c r="AY176" s="16" t="s">
        <v>125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87</v>
      </c>
      <c r="BK176" s="231">
        <f>ROUND(I176*H176,2)</f>
        <v>0</v>
      </c>
      <c r="BL176" s="16" t="s">
        <v>131</v>
      </c>
      <c r="BM176" s="230" t="s">
        <v>283</v>
      </c>
    </row>
    <row r="177" s="2" customFormat="1" ht="16.5" customHeight="1">
      <c r="A177" s="37"/>
      <c r="B177" s="38"/>
      <c r="C177" s="218" t="s">
        <v>284</v>
      </c>
      <c r="D177" s="218" t="s">
        <v>127</v>
      </c>
      <c r="E177" s="219" t="s">
        <v>285</v>
      </c>
      <c r="F177" s="220" t="s">
        <v>286</v>
      </c>
      <c r="G177" s="221" t="s">
        <v>282</v>
      </c>
      <c r="H177" s="222">
        <v>1</v>
      </c>
      <c r="I177" s="223"/>
      <c r="J177" s="224">
        <f>ROUND(I177*H177,2)</f>
        <v>0</v>
      </c>
      <c r="K177" s="225"/>
      <c r="L177" s="43"/>
      <c r="M177" s="226" t="s">
        <v>1</v>
      </c>
      <c r="N177" s="227" t="s">
        <v>44</v>
      </c>
      <c r="O177" s="90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287</v>
      </c>
      <c r="AT177" s="230" t="s">
        <v>127</v>
      </c>
      <c r="AU177" s="230" t="s">
        <v>89</v>
      </c>
      <c r="AY177" s="16" t="s">
        <v>125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87</v>
      </c>
      <c r="BK177" s="231">
        <f>ROUND(I177*H177,2)</f>
        <v>0</v>
      </c>
      <c r="BL177" s="16" t="s">
        <v>287</v>
      </c>
      <c r="BM177" s="230" t="s">
        <v>288</v>
      </c>
    </row>
    <row r="178" s="2" customFormat="1" ht="16.5" customHeight="1">
      <c r="A178" s="37"/>
      <c r="B178" s="38"/>
      <c r="C178" s="218" t="s">
        <v>289</v>
      </c>
      <c r="D178" s="218" t="s">
        <v>127</v>
      </c>
      <c r="E178" s="219" t="s">
        <v>290</v>
      </c>
      <c r="F178" s="220" t="s">
        <v>291</v>
      </c>
      <c r="G178" s="221" t="s">
        <v>282</v>
      </c>
      <c r="H178" s="222">
        <v>1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44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287</v>
      </c>
      <c r="AT178" s="230" t="s">
        <v>127</v>
      </c>
      <c r="AU178" s="230" t="s">
        <v>89</v>
      </c>
      <c r="AY178" s="16" t="s">
        <v>125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87</v>
      </c>
      <c r="BK178" s="231">
        <f>ROUND(I178*H178,2)</f>
        <v>0</v>
      </c>
      <c r="BL178" s="16" t="s">
        <v>287</v>
      </c>
      <c r="BM178" s="230" t="s">
        <v>292</v>
      </c>
    </row>
    <row r="179" s="12" customFormat="1" ht="25.92" customHeight="1">
      <c r="A179" s="12"/>
      <c r="B179" s="202"/>
      <c r="C179" s="203"/>
      <c r="D179" s="204" t="s">
        <v>78</v>
      </c>
      <c r="E179" s="205" t="s">
        <v>293</v>
      </c>
      <c r="F179" s="205" t="s">
        <v>294</v>
      </c>
      <c r="G179" s="203"/>
      <c r="H179" s="203"/>
      <c r="I179" s="206"/>
      <c r="J179" s="207">
        <f>BK179</f>
        <v>0</v>
      </c>
      <c r="K179" s="203"/>
      <c r="L179" s="208"/>
      <c r="M179" s="209"/>
      <c r="N179" s="210"/>
      <c r="O179" s="210"/>
      <c r="P179" s="211">
        <f>P180</f>
        <v>0</v>
      </c>
      <c r="Q179" s="210"/>
      <c r="R179" s="211">
        <f>R180</f>
        <v>0.0155955</v>
      </c>
      <c r="S179" s="210"/>
      <c r="T179" s="212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89</v>
      </c>
      <c r="AT179" s="214" t="s">
        <v>78</v>
      </c>
      <c r="AU179" s="214" t="s">
        <v>79</v>
      </c>
      <c r="AY179" s="213" t="s">
        <v>125</v>
      </c>
      <c r="BK179" s="215">
        <f>BK180</f>
        <v>0</v>
      </c>
    </row>
    <row r="180" s="12" customFormat="1" ht="22.8" customHeight="1">
      <c r="A180" s="12"/>
      <c r="B180" s="202"/>
      <c r="C180" s="203"/>
      <c r="D180" s="204" t="s">
        <v>78</v>
      </c>
      <c r="E180" s="216" t="s">
        <v>295</v>
      </c>
      <c r="F180" s="216" t="s">
        <v>296</v>
      </c>
      <c r="G180" s="203"/>
      <c r="H180" s="203"/>
      <c r="I180" s="206"/>
      <c r="J180" s="217">
        <f>BK180</f>
        <v>0</v>
      </c>
      <c r="K180" s="203"/>
      <c r="L180" s="208"/>
      <c r="M180" s="209"/>
      <c r="N180" s="210"/>
      <c r="O180" s="210"/>
      <c r="P180" s="211">
        <f>SUM(P181:P184)</f>
        <v>0</v>
      </c>
      <c r="Q180" s="210"/>
      <c r="R180" s="211">
        <f>SUM(R181:R184)</f>
        <v>0.0155955</v>
      </c>
      <c r="S180" s="210"/>
      <c r="T180" s="212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89</v>
      </c>
      <c r="AT180" s="214" t="s">
        <v>78</v>
      </c>
      <c r="AU180" s="214" t="s">
        <v>87</v>
      </c>
      <c r="AY180" s="213" t="s">
        <v>125</v>
      </c>
      <c r="BK180" s="215">
        <f>SUM(BK181:BK184)</f>
        <v>0</v>
      </c>
    </row>
    <row r="181" s="2" customFormat="1" ht="24.15" customHeight="1">
      <c r="A181" s="37"/>
      <c r="B181" s="38"/>
      <c r="C181" s="218" t="s">
        <v>297</v>
      </c>
      <c r="D181" s="218" t="s">
        <v>127</v>
      </c>
      <c r="E181" s="219" t="s">
        <v>298</v>
      </c>
      <c r="F181" s="220" t="s">
        <v>299</v>
      </c>
      <c r="G181" s="221" t="s">
        <v>130</v>
      </c>
      <c r="H181" s="222">
        <v>42.149999999999999</v>
      </c>
      <c r="I181" s="223"/>
      <c r="J181" s="224">
        <f>ROUND(I181*H181,2)</f>
        <v>0</v>
      </c>
      <c r="K181" s="225"/>
      <c r="L181" s="43"/>
      <c r="M181" s="226" t="s">
        <v>1</v>
      </c>
      <c r="N181" s="227" t="s">
        <v>44</v>
      </c>
      <c r="O181" s="90"/>
      <c r="P181" s="228">
        <f>O181*H181</f>
        <v>0</v>
      </c>
      <c r="Q181" s="228">
        <v>4.0000000000000003E-05</v>
      </c>
      <c r="R181" s="228">
        <f>Q181*H181</f>
        <v>0.001686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202</v>
      </c>
      <c r="AT181" s="230" t="s">
        <v>127</v>
      </c>
      <c r="AU181" s="230" t="s">
        <v>89</v>
      </c>
      <c r="AY181" s="16" t="s">
        <v>125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87</v>
      </c>
      <c r="BK181" s="231">
        <f>ROUND(I181*H181,2)</f>
        <v>0</v>
      </c>
      <c r="BL181" s="16" t="s">
        <v>202</v>
      </c>
      <c r="BM181" s="230" t="s">
        <v>300</v>
      </c>
    </row>
    <row r="182" s="13" customFormat="1">
      <c r="A182" s="13"/>
      <c r="B182" s="232"/>
      <c r="C182" s="233"/>
      <c r="D182" s="234" t="s">
        <v>133</v>
      </c>
      <c r="E182" s="235" t="s">
        <v>1</v>
      </c>
      <c r="F182" s="236" t="s">
        <v>301</v>
      </c>
      <c r="G182" s="233"/>
      <c r="H182" s="237">
        <v>42.149999999999999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133</v>
      </c>
      <c r="AU182" s="243" t="s">
        <v>89</v>
      </c>
      <c r="AV182" s="13" t="s">
        <v>89</v>
      </c>
      <c r="AW182" s="13" t="s">
        <v>34</v>
      </c>
      <c r="AX182" s="13" t="s">
        <v>87</v>
      </c>
      <c r="AY182" s="243" t="s">
        <v>125</v>
      </c>
    </row>
    <row r="183" s="2" customFormat="1" ht="24.15" customHeight="1">
      <c r="A183" s="37"/>
      <c r="B183" s="38"/>
      <c r="C183" s="244" t="s">
        <v>302</v>
      </c>
      <c r="D183" s="244" t="s">
        <v>163</v>
      </c>
      <c r="E183" s="245" t="s">
        <v>303</v>
      </c>
      <c r="F183" s="246" t="s">
        <v>304</v>
      </c>
      <c r="G183" s="247" t="s">
        <v>130</v>
      </c>
      <c r="H183" s="248">
        <v>46.365000000000002</v>
      </c>
      <c r="I183" s="249"/>
      <c r="J183" s="250">
        <f>ROUND(I183*H183,2)</f>
        <v>0</v>
      </c>
      <c r="K183" s="251"/>
      <c r="L183" s="252"/>
      <c r="M183" s="253" t="s">
        <v>1</v>
      </c>
      <c r="N183" s="254" t="s">
        <v>44</v>
      </c>
      <c r="O183" s="90"/>
      <c r="P183" s="228">
        <f>O183*H183</f>
        <v>0</v>
      </c>
      <c r="Q183" s="228">
        <v>0.00029999999999999997</v>
      </c>
      <c r="R183" s="228">
        <f>Q183*H183</f>
        <v>0.0139095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273</v>
      </c>
      <c r="AT183" s="230" t="s">
        <v>163</v>
      </c>
      <c r="AU183" s="230" t="s">
        <v>89</v>
      </c>
      <c r="AY183" s="16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87</v>
      </c>
      <c r="BK183" s="231">
        <f>ROUND(I183*H183,2)</f>
        <v>0</v>
      </c>
      <c r="BL183" s="16" t="s">
        <v>202</v>
      </c>
      <c r="BM183" s="230" t="s">
        <v>305</v>
      </c>
    </row>
    <row r="184" s="13" customFormat="1">
      <c r="A184" s="13"/>
      <c r="B184" s="232"/>
      <c r="C184" s="233"/>
      <c r="D184" s="234" t="s">
        <v>133</v>
      </c>
      <c r="E184" s="233"/>
      <c r="F184" s="236" t="s">
        <v>306</v>
      </c>
      <c r="G184" s="233"/>
      <c r="H184" s="237">
        <v>46.365000000000002</v>
      </c>
      <c r="I184" s="238"/>
      <c r="J184" s="233"/>
      <c r="K184" s="233"/>
      <c r="L184" s="239"/>
      <c r="M184" s="259"/>
      <c r="N184" s="260"/>
      <c r="O184" s="260"/>
      <c r="P184" s="260"/>
      <c r="Q184" s="260"/>
      <c r="R184" s="260"/>
      <c r="S184" s="260"/>
      <c r="T184" s="26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133</v>
      </c>
      <c r="AU184" s="243" t="s">
        <v>89</v>
      </c>
      <c r="AV184" s="13" t="s">
        <v>89</v>
      </c>
      <c r="AW184" s="13" t="s">
        <v>4</v>
      </c>
      <c r="AX184" s="13" t="s">
        <v>87</v>
      </c>
      <c r="AY184" s="243" t="s">
        <v>125</v>
      </c>
    </row>
    <row r="185" s="2" customFormat="1" ht="6.96" customHeight="1">
      <c r="A185" s="37"/>
      <c r="B185" s="65"/>
      <c r="C185" s="66"/>
      <c r="D185" s="66"/>
      <c r="E185" s="66"/>
      <c r="F185" s="66"/>
      <c r="G185" s="66"/>
      <c r="H185" s="66"/>
      <c r="I185" s="66"/>
      <c r="J185" s="66"/>
      <c r="K185" s="66"/>
      <c r="L185" s="43"/>
      <c r="M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</row>
  </sheetData>
  <sheetProtection sheet="1" autoFilter="0" formatColumns="0" formatRows="0" objects="1" scenarios="1" spinCount="100000" saltValue="9ILAJLhphxgS/OMMF26zJV01e/LCPkQJBSlB4k3EwuODt4XfnI4wyr/zUlses0M8I6A/4+gRMh8BGedNMk9sEA==" hashValue="1FsogMeKNNGkbCSj/kvRBTf5snN3wzDgKSBOPxeqNLeByY8tthvSEHgyqAYcGq3Iwv0zrHOdgb86guZRM5KpHg==" algorithmName="SHA-512" password="CC35"/>
  <autoFilter ref="C124:K18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89</v>
      </c>
    </row>
    <row r="4" s="1" customFormat="1" ht="24.96" customHeight="1">
      <c r="B4" s="19"/>
      <c r="D4" s="137" t="s">
        <v>93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chodníků ul. U Dráhy a ul. Olomoucká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307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10. 11. 2024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28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">
        <v>36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37</v>
      </c>
      <c r="F24" s="37"/>
      <c r="G24" s="37"/>
      <c r="H24" s="37"/>
      <c r="I24" s="139" t="s">
        <v>28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38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39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41</v>
      </c>
      <c r="G32" s="37"/>
      <c r="H32" s="37"/>
      <c r="I32" s="151" t="s">
        <v>40</v>
      </c>
      <c r="J32" s="151" t="s">
        <v>42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43</v>
      </c>
      <c r="E33" s="139" t="s">
        <v>44</v>
      </c>
      <c r="F33" s="153">
        <f>ROUND((SUM(BE124:BE178)),  2)</f>
        <v>0</v>
      </c>
      <c r="G33" s="37"/>
      <c r="H33" s="37"/>
      <c r="I33" s="154">
        <v>0.20999999999999999</v>
      </c>
      <c r="J33" s="153">
        <f>ROUND(((SUM(BE124:BE178))*I33),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45</v>
      </c>
      <c r="F34" s="153">
        <f>ROUND((SUM(BF124:BF178)),  2)</f>
        <v>0</v>
      </c>
      <c r="G34" s="37"/>
      <c r="H34" s="37"/>
      <c r="I34" s="154">
        <v>0.12</v>
      </c>
      <c r="J34" s="153">
        <f>ROUND(((SUM(BF124:BF178))*I34),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46</v>
      </c>
      <c r="F35" s="153">
        <f>ROUND((SUM(BG124:BG178)),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47</v>
      </c>
      <c r="F36" s="153">
        <f>ROUND((SUM(BH124:BH178)),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48</v>
      </c>
      <c r="F37" s="153">
        <f>ROUND((SUM(BI124:BI178)),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49</v>
      </c>
      <c r="E39" s="157"/>
      <c r="F39" s="157"/>
      <c r="G39" s="158" t="s">
        <v>50</v>
      </c>
      <c r="H39" s="159" t="s">
        <v>51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52</v>
      </c>
      <c r="E50" s="163"/>
      <c r="F50" s="163"/>
      <c r="G50" s="162" t="s">
        <v>53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54</v>
      </c>
      <c r="E61" s="165"/>
      <c r="F61" s="166" t="s">
        <v>55</v>
      </c>
      <c r="G61" s="164" t="s">
        <v>54</v>
      </c>
      <c r="H61" s="165"/>
      <c r="I61" s="165"/>
      <c r="J61" s="167" t="s">
        <v>55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56</v>
      </c>
      <c r="E65" s="168"/>
      <c r="F65" s="168"/>
      <c r="G65" s="162" t="s">
        <v>57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54</v>
      </c>
      <c r="E76" s="165"/>
      <c r="F76" s="166" t="s">
        <v>55</v>
      </c>
      <c r="G76" s="164" t="s">
        <v>54</v>
      </c>
      <c r="H76" s="165"/>
      <c r="I76" s="165"/>
      <c r="J76" s="167" t="s">
        <v>55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chodníků ul. U Dráhy a ul. Olomoucká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D.02 - Oprava chodníku ul. Olomoucká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Šternberk</v>
      </c>
      <c r="G89" s="39"/>
      <c r="H89" s="39"/>
      <c r="I89" s="31" t="s">
        <v>22</v>
      </c>
      <c r="J89" s="78" t="str">
        <f>IF(J12="","",J12)</f>
        <v>10. 11. 2024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Šternberk</v>
      </c>
      <c r="G91" s="39"/>
      <c r="H91" s="39"/>
      <c r="I91" s="31" t="s">
        <v>32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Petr Nikl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97</v>
      </c>
      <c r="D94" s="175"/>
      <c r="E94" s="175"/>
      <c r="F94" s="175"/>
      <c r="G94" s="175"/>
      <c r="H94" s="175"/>
      <c r="I94" s="175"/>
      <c r="J94" s="176" t="s">
        <v>98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99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100</v>
      </c>
    </row>
    <row r="97" s="9" customFormat="1" ht="24.96" customHeight="1">
      <c r="A97" s="9"/>
      <c r="B97" s="178"/>
      <c r="C97" s="179"/>
      <c r="D97" s="180" t="s">
        <v>101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102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J144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104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106</v>
      </c>
      <c r="E101" s="187"/>
      <c r="F101" s="187"/>
      <c r="G101" s="187"/>
      <c r="H101" s="187"/>
      <c r="I101" s="187"/>
      <c r="J101" s="188">
        <f>J158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107</v>
      </c>
      <c r="E102" s="187"/>
      <c r="F102" s="187"/>
      <c r="G102" s="187"/>
      <c r="H102" s="187"/>
      <c r="I102" s="187"/>
      <c r="J102" s="188">
        <f>J169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8"/>
      <c r="C103" s="179"/>
      <c r="D103" s="180" t="s">
        <v>108</v>
      </c>
      <c r="E103" s="181"/>
      <c r="F103" s="181"/>
      <c r="G103" s="181"/>
      <c r="H103" s="181"/>
      <c r="I103" s="181"/>
      <c r="J103" s="182">
        <f>J173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4"/>
      <c r="C104" s="185"/>
      <c r="D104" s="186" t="s">
        <v>109</v>
      </c>
      <c r="E104" s="187"/>
      <c r="F104" s="187"/>
      <c r="G104" s="187"/>
      <c r="H104" s="187"/>
      <c r="I104" s="187"/>
      <c r="J104" s="188">
        <f>J174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110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Oprava chodníků ul. U Dráhy a ul. Olomoucká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94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D.02 - Oprava chodníku ul. Olomoucká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Šternberk</v>
      </c>
      <c r="G118" s="39"/>
      <c r="H118" s="39"/>
      <c r="I118" s="31" t="s">
        <v>22</v>
      </c>
      <c r="J118" s="78" t="str">
        <f>IF(J12="","",J12)</f>
        <v>10. 11. 2024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Město Šternberk</v>
      </c>
      <c r="G120" s="39"/>
      <c r="H120" s="39"/>
      <c r="I120" s="31" t="s">
        <v>32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30</v>
      </c>
      <c r="D121" s="39"/>
      <c r="E121" s="39"/>
      <c r="F121" s="26" t="str">
        <f>IF(E18="","",E18)</f>
        <v>Vyplň údaj</v>
      </c>
      <c r="G121" s="39"/>
      <c r="H121" s="39"/>
      <c r="I121" s="31" t="s">
        <v>35</v>
      </c>
      <c r="J121" s="35" t="str">
        <f>E24</f>
        <v>Petr Nikl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111</v>
      </c>
      <c r="D123" s="193" t="s">
        <v>64</v>
      </c>
      <c r="E123" s="193" t="s">
        <v>60</v>
      </c>
      <c r="F123" s="193" t="s">
        <v>61</v>
      </c>
      <c r="G123" s="193" t="s">
        <v>112</v>
      </c>
      <c r="H123" s="193" t="s">
        <v>113</v>
      </c>
      <c r="I123" s="193" t="s">
        <v>114</v>
      </c>
      <c r="J123" s="194" t="s">
        <v>98</v>
      </c>
      <c r="K123" s="195" t="s">
        <v>115</v>
      </c>
      <c r="L123" s="196"/>
      <c r="M123" s="99" t="s">
        <v>1</v>
      </c>
      <c r="N123" s="100" t="s">
        <v>43</v>
      </c>
      <c r="O123" s="100" t="s">
        <v>116</v>
      </c>
      <c r="P123" s="100" t="s">
        <v>117</v>
      </c>
      <c r="Q123" s="100" t="s">
        <v>118</v>
      </c>
      <c r="R123" s="100" t="s">
        <v>119</v>
      </c>
      <c r="S123" s="100" t="s">
        <v>120</v>
      </c>
      <c r="T123" s="101" t="s">
        <v>121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122</v>
      </c>
      <c r="D124" s="39"/>
      <c r="E124" s="39"/>
      <c r="F124" s="39"/>
      <c r="G124" s="39"/>
      <c r="H124" s="39"/>
      <c r="I124" s="39"/>
      <c r="J124" s="197">
        <f>BK124</f>
        <v>0</v>
      </c>
      <c r="K124" s="39"/>
      <c r="L124" s="43"/>
      <c r="M124" s="102"/>
      <c r="N124" s="198"/>
      <c r="O124" s="103"/>
      <c r="P124" s="199">
        <f>P125+P173</f>
        <v>0</v>
      </c>
      <c r="Q124" s="103"/>
      <c r="R124" s="199">
        <f>R125+R173</f>
        <v>22.560904820000001</v>
      </c>
      <c r="S124" s="103"/>
      <c r="T124" s="200">
        <f>T125+T173</f>
        <v>19.703609999999998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78</v>
      </c>
      <c r="AU124" s="16" t="s">
        <v>100</v>
      </c>
      <c r="BK124" s="201">
        <f>BK125+BK173</f>
        <v>0</v>
      </c>
    </row>
    <row r="125" s="12" customFormat="1" ht="25.92" customHeight="1">
      <c r="A125" s="12"/>
      <c r="B125" s="202"/>
      <c r="C125" s="203"/>
      <c r="D125" s="204" t="s">
        <v>78</v>
      </c>
      <c r="E125" s="205" t="s">
        <v>123</v>
      </c>
      <c r="F125" s="205" t="s">
        <v>124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P126+P144+P146+P158+P169</f>
        <v>0</v>
      </c>
      <c r="Q125" s="210"/>
      <c r="R125" s="211">
        <f>R126+R144+R146+R158+R169</f>
        <v>22.554133820000001</v>
      </c>
      <c r="S125" s="210"/>
      <c r="T125" s="212">
        <f>T126+T144+T146+T158+T169</f>
        <v>19.703609999999998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87</v>
      </c>
      <c r="AT125" s="214" t="s">
        <v>78</v>
      </c>
      <c r="AU125" s="214" t="s">
        <v>79</v>
      </c>
      <c r="AY125" s="213" t="s">
        <v>125</v>
      </c>
      <c r="BK125" s="215">
        <f>BK126+BK144+BK146+BK158+BK169</f>
        <v>0</v>
      </c>
    </row>
    <row r="126" s="12" customFormat="1" ht="22.8" customHeight="1">
      <c r="A126" s="12"/>
      <c r="B126" s="202"/>
      <c r="C126" s="203"/>
      <c r="D126" s="204" t="s">
        <v>78</v>
      </c>
      <c r="E126" s="216" t="s">
        <v>87</v>
      </c>
      <c r="F126" s="216" t="s">
        <v>126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SUM(P127:P143)</f>
        <v>0</v>
      </c>
      <c r="Q126" s="210"/>
      <c r="R126" s="211">
        <f>SUM(R127:R143)</f>
        <v>5.4352749999999999</v>
      </c>
      <c r="S126" s="210"/>
      <c r="T126" s="212">
        <f>SUM(T127:T143)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87</v>
      </c>
      <c r="AT126" s="214" t="s">
        <v>78</v>
      </c>
      <c r="AU126" s="214" t="s">
        <v>87</v>
      </c>
      <c r="AY126" s="213" t="s">
        <v>125</v>
      </c>
      <c r="BK126" s="215">
        <f>SUM(BK127:BK143)</f>
        <v>0</v>
      </c>
    </row>
    <row r="127" s="2" customFormat="1" ht="33" customHeight="1">
      <c r="A127" s="37"/>
      <c r="B127" s="38"/>
      <c r="C127" s="218" t="s">
        <v>87</v>
      </c>
      <c r="D127" s="218" t="s">
        <v>127</v>
      </c>
      <c r="E127" s="219" t="s">
        <v>135</v>
      </c>
      <c r="F127" s="220" t="s">
        <v>136</v>
      </c>
      <c r="G127" s="221" t="s">
        <v>137</v>
      </c>
      <c r="H127" s="222">
        <v>10.596</v>
      </c>
      <c r="I127" s="223"/>
      <c r="J127" s="224">
        <f>ROUND(I127*H127,2)</f>
        <v>0</v>
      </c>
      <c r="K127" s="225"/>
      <c r="L127" s="43"/>
      <c r="M127" s="226" t="s">
        <v>1</v>
      </c>
      <c r="N127" s="227" t="s">
        <v>44</v>
      </c>
      <c r="O127" s="90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0" t="s">
        <v>131</v>
      </c>
      <c r="AT127" s="230" t="s">
        <v>127</v>
      </c>
      <c r="AU127" s="230" t="s">
        <v>89</v>
      </c>
      <c r="AY127" s="16" t="s">
        <v>125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6" t="s">
        <v>87</v>
      </c>
      <c r="BK127" s="231">
        <f>ROUND(I127*H127,2)</f>
        <v>0</v>
      </c>
      <c r="BL127" s="16" t="s">
        <v>131</v>
      </c>
      <c r="BM127" s="230" t="s">
        <v>308</v>
      </c>
    </row>
    <row r="128" s="13" customFormat="1">
      <c r="A128" s="13"/>
      <c r="B128" s="232"/>
      <c r="C128" s="233"/>
      <c r="D128" s="234" t="s">
        <v>133</v>
      </c>
      <c r="E128" s="235" t="s">
        <v>1</v>
      </c>
      <c r="F128" s="236" t="s">
        <v>309</v>
      </c>
      <c r="G128" s="233"/>
      <c r="H128" s="237">
        <v>6.2039999999999997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133</v>
      </c>
      <c r="AU128" s="243" t="s">
        <v>89</v>
      </c>
      <c r="AV128" s="13" t="s">
        <v>89</v>
      </c>
      <c r="AW128" s="13" t="s">
        <v>34</v>
      </c>
      <c r="AX128" s="13" t="s">
        <v>79</v>
      </c>
      <c r="AY128" s="243" t="s">
        <v>125</v>
      </c>
    </row>
    <row r="129" s="13" customFormat="1">
      <c r="A129" s="13"/>
      <c r="B129" s="232"/>
      <c r="C129" s="233"/>
      <c r="D129" s="234" t="s">
        <v>133</v>
      </c>
      <c r="E129" s="235" t="s">
        <v>1</v>
      </c>
      <c r="F129" s="236" t="s">
        <v>310</v>
      </c>
      <c r="G129" s="233"/>
      <c r="H129" s="237">
        <v>4.3920000000000003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133</v>
      </c>
      <c r="AU129" s="243" t="s">
        <v>89</v>
      </c>
      <c r="AV129" s="13" t="s">
        <v>89</v>
      </c>
      <c r="AW129" s="13" t="s">
        <v>34</v>
      </c>
      <c r="AX129" s="13" t="s">
        <v>79</v>
      </c>
      <c r="AY129" s="243" t="s">
        <v>125</v>
      </c>
    </row>
    <row r="130" s="14" customFormat="1">
      <c r="A130" s="14"/>
      <c r="B130" s="262"/>
      <c r="C130" s="263"/>
      <c r="D130" s="234" t="s">
        <v>133</v>
      </c>
      <c r="E130" s="264" t="s">
        <v>1</v>
      </c>
      <c r="F130" s="265" t="s">
        <v>311</v>
      </c>
      <c r="G130" s="263"/>
      <c r="H130" s="266">
        <v>10.596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133</v>
      </c>
      <c r="AU130" s="272" t="s">
        <v>89</v>
      </c>
      <c r="AV130" s="14" t="s">
        <v>131</v>
      </c>
      <c r="AW130" s="14" t="s">
        <v>34</v>
      </c>
      <c r="AX130" s="14" t="s">
        <v>87</v>
      </c>
      <c r="AY130" s="272" t="s">
        <v>125</v>
      </c>
    </row>
    <row r="131" s="2" customFormat="1" ht="37.8" customHeight="1">
      <c r="A131" s="37"/>
      <c r="B131" s="38"/>
      <c r="C131" s="218" t="s">
        <v>89</v>
      </c>
      <c r="D131" s="218" t="s">
        <v>127</v>
      </c>
      <c r="E131" s="219" t="s">
        <v>141</v>
      </c>
      <c r="F131" s="220" t="s">
        <v>142</v>
      </c>
      <c r="G131" s="221" t="s">
        <v>137</v>
      </c>
      <c r="H131" s="222">
        <v>10.596</v>
      </c>
      <c r="I131" s="223"/>
      <c r="J131" s="224">
        <f>ROUND(I131*H131,2)</f>
        <v>0</v>
      </c>
      <c r="K131" s="225"/>
      <c r="L131" s="43"/>
      <c r="M131" s="226" t="s">
        <v>1</v>
      </c>
      <c r="N131" s="227" t="s">
        <v>44</v>
      </c>
      <c r="O131" s="90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131</v>
      </c>
      <c r="AT131" s="230" t="s">
        <v>127</v>
      </c>
      <c r="AU131" s="230" t="s">
        <v>89</v>
      </c>
      <c r="AY131" s="16" t="s">
        <v>125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87</v>
      </c>
      <c r="BK131" s="231">
        <f>ROUND(I131*H131,2)</f>
        <v>0</v>
      </c>
      <c r="BL131" s="16" t="s">
        <v>131</v>
      </c>
      <c r="BM131" s="230" t="s">
        <v>312</v>
      </c>
    </row>
    <row r="132" s="2" customFormat="1" ht="24.15" customHeight="1">
      <c r="A132" s="37"/>
      <c r="B132" s="38"/>
      <c r="C132" s="218" t="s">
        <v>140</v>
      </c>
      <c r="D132" s="218" t="s">
        <v>127</v>
      </c>
      <c r="E132" s="219" t="s">
        <v>144</v>
      </c>
      <c r="F132" s="220" t="s">
        <v>145</v>
      </c>
      <c r="G132" s="221" t="s">
        <v>137</v>
      </c>
      <c r="H132" s="222">
        <v>10.596</v>
      </c>
      <c r="I132" s="223"/>
      <c r="J132" s="224">
        <f>ROUND(I132*H132,2)</f>
        <v>0</v>
      </c>
      <c r="K132" s="225"/>
      <c r="L132" s="43"/>
      <c r="M132" s="226" t="s">
        <v>1</v>
      </c>
      <c r="N132" s="227" t="s">
        <v>44</v>
      </c>
      <c r="O132" s="90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0" t="s">
        <v>131</v>
      </c>
      <c r="AT132" s="230" t="s">
        <v>127</v>
      </c>
      <c r="AU132" s="230" t="s">
        <v>89</v>
      </c>
      <c r="AY132" s="16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6" t="s">
        <v>87</v>
      </c>
      <c r="BK132" s="231">
        <f>ROUND(I132*H132,2)</f>
        <v>0</v>
      </c>
      <c r="BL132" s="16" t="s">
        <v>131</v>
      </c>
      <c r="BM132" s="230" t="s">
        <v>313</v>
      </c>
    </row>
    <row r="133" s="2" customFormat="1" ht="24.15" customHeight="1">
      <c r="A133" s="37"/>
      <c r="B133" s="38"/>
      <c r="C133" s="218" t="s">
        <v>131</v>
      </c>
      <c r="D133" s="218" t="s">
        <v>127</v>
      </c>
      <c r="E133" s="219" t="s">
        <v>314</v>
      </c>
      <c r="F133" s="220" t="s">
        <v>315</v>
      </c>
      <c r="G133" s="221" t="s">
        <v>137</v>
      </c>
      <c r="H133" s="222">
        <v>3.294</v>
      </c>
      <c r="I133" s="223"/>
      <c r="J133" s="224">
        <f>ROUND(I133*H133,2)</f>
        <v>0</v>
      </c>
      <c r="K133" s="225"/>
      <c r="L133" s="43"/>
      <c r="M133" s="226" t="s">
        <v>1</v>
      </c>
      <c r="N133" s="227" t="s">
        <v>44</v>
      </c>
      <c r="O133" s="90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131</v>
      </c>
      <c r="AT133" s="230" t="s">
        <v>127</v>
      </c>
      <c r="AU133" s="230" t="s">
        <v>89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87</v>
      </c>
      <c r="BK133" s="231">
        <f>ROUND(I133*H133,2)</f>
        <v>0</v>
      </c>
      <c r="BL133" s="16" t="s">
        <v>131</v>
      </c>
      <c r="BM133" s="230" t="s">
        <v>316</v>
      </c>
    </row>
    <row r="134" s="2" customFormat="1">
      <c r="A134" s="37"/>
      <c r="B134" s="38"/>
      <c r="C134" s="39"/>
      <c r="D134" s="234" t="s">
        <v>172</v>
      </c>
      <c r="E134" s="39"/>
      <c r="F134" s="255" t="s">
        <v>317</v>
      </c>
      <c r="G134" s="39"/>
      <c r="H134" s="39"/>
      <c r="I134" s="256"/>
      <c r="J134" s="39"/>
      <c r="K134" s="39"/>
      <c r="L134" s="43"/>
      <c r="M134" s="257"/>
      <c r="N134" s="25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172</v>
      </c>
      <c r="AU134" s="16" t="s">
        <v>89</v>
      </c>
    </row>
    <row r="135" s="13" customFormat="1">
      <c r="A135" s="13"/>
      <c r="B135" s="232"/>
      <c r="C135" s="233"/>
      <c r="D135" s="234" t="s">
        <v>133</v>
      </c>
      <c r="E135" s="235" t="s">
        <v>1</v>
      </c>
      <c r="F135" s="236" t="s">
        <v>318</v>
      </c>
      <c r="G135" s="233"/>
      <c r="H135" s="237">
        <v>3.294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133</v>
      </c>
      <c r="AU135" s="243" t="s">
        <v>89</v>
      </c>
      <c r="AV135" s="13" t="s">
        <v>89</v>
      </c>
      <c r="AW135" s="13" t="s">
        <v>34</v>
      </c>
      <c r="AX135" s="13" t="s">
        <v>87</v>
      </c>
      <c r="AY135" s="243" t="s">
        <v>125</v>
      </c>
    </row>
    <row r="136" s="2" customFormat="1" ht="16.5" customHeight="1">
      <c r="A136" s="37"/>
      <c r="B136" s="38"/>
      <c r="C136" s="244" t="s">
        <v>147</v>
      </c>
      <c r="D136" s="244" t="s">
        <v>163</v>
      </c>
      <c r="E136" s="245" t="s">
        <v>319</v>
      </c>
      <c r="F136" s="246" t="s">
        <v>320</v>
      </c>
      <c r="G136" s="247" t="s">
        <v>225</v>
      </c>
      <c r="H136" s="248">
        <v>5.4349999999999996</v>
      </c>
      <c r="I136" s="249"/>
      <c r="J136" s="250">
        <f>ROUND(I136*H136,2)</f>
        <v>0</v>
      </c>
      <c r="K136" s="251"/>
      <c r="L136" s="252"/>
      <c r="M136" s="253" t="s">
        <v>1</v>
      </c>
      <c r="N136" s="254" t="s">
        <v>44</v>
      </c>
      <c r="O136" s="90"/>
      <c r="P136" s="228">
        <f>O136*H136</f>
        <v>0</v>
      </c>
      <c r="Q136" s="228">
        <v>1</v>
      </c>
      <c r="R136" s="228">
        <f>Q136*H136</f>
        <v>5.4349999999999996</v>
      </c>
      <c r="S136" s="228">
        <v>0</v>
      </c>
      <c r="T136" s="22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0" t="s">
        <v>162</v>
      </c>
      <c r="AT136" s="230" t="s">
        <v>163</v>
      </c>
      <c r="AU136" s="230" t="s">
        <v>89</v>
      </c>
      <c r="AY136" s="16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6" t="s">
        <v>87</v>
      </c>
      <c r="BK136" s="231">
        <f>ROUND(I136*H136,2)</f>
        <v>0</v>
      </c>
      <c r="BL136" s="16" t="s">
        <v>131</v>
      </c>
      <c r="BM136" s="230" t="s">
        <v>321</v>
      </c>
    </row>
    <row r="137" s="13" customFormat="1">
      <c r="A137" s="13"/>
      <c r="B137" s="232"/>
      <c r="C137" s="233"/>
      <c r="D137" s="234" t="s">
        <v>133</v>
      </c>
      <c r="E137" s="235" t="s">
        <v>1</v>
      </c>
      <c r="F137" s="236" t="s">
        <v>322</v>
      </c>
      <c r="G137" s="233"/>
      <c r="H137" s="237">
        <v>5.4349999999999996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133</v>
      </c>
      <c r="AU137" s="243" t="s">
        <v>89</v>
      </c>
      <c r="AV137" s="13" t="s">
        <v>89</v>
      </c>
      <c r="AW137" s="13" t="s">
        <v>34</v>
      </c>
      <c r="AX137" s="13" t="s">
        <v>87</v>
      </c>
      <c r="AY137" s="243" t="s">
        <v>125</v>
      </c>
    </row>
    <row r="138" s="2" customFormat="1" ht="24.15" customHeight="1">
      <c r="A138" s="37"/>
      <c r="B138" s="38"/>
      <c r="C138" s="218" t="s">
        <v>152</v>
      </c>
      <c r="D138" s="218" t="s">
        <v>127</v>
      </c>
      <c r="E138" s="219" t="s">
        <v>323</v>
      </c>
      <c r="F138" s="220" t="s">
        <v>324</v>
      </c>
      <c r="G138" s="221" t="s">
        <v>130</v>
      </c>
      <c r="H138" s="222">
        <v>10.98</v>
      </c>
      <c r="I138" s="223"/>
      <c r="J138" s="224">
        <f>ROUND(I138*H138,2)</f>
        <v>0</v>
      </c>
      <c r="K138" s="225"/>
      <c r="L138" s="43"/>
      <c r="M138" s="226" t="s">
        <v>1</v>
      </c>
      <c r="N138" s="227" t="s">
        <v>44</v>
      </c>
      <c r="O138" s="90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0" t="s">
        <v>131</v>
      </c>
      <c r="AT138" s="230" t="s">
        <v>127</v>
      </c>
      <c r="AU138" s="230" t="s">
        <v>89</v>
      </c>
      <c r="AY138" s="16" t="s">
        <v>125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6" t="s">
        <v>87</v>
      </c>
      <c r="BK138" s="231">
        <f>ROUND(I138*H138,2)</f>
        <v>0</v>
      </c>
      <c r="BL138" s="16" t="s">
        <v>131</v>
      </c>
      <c r="BM138" s="230" t="s">
        <v>325</v>
      </c>
    </row>
    <row r="139" s="13" customFormat="1">
      <c r="A139" s="13"/>
      <c r="B139" s="232"/>
      <c r="C139" s="233"/>
      <c r="D139" s="234" t="s">
        <v>133</v>
      </c>
      <c r="E139" s="235" t="s">
        <v>1</v>
      </c>
      <c r="F139" s="236" t="s">
        <v>326</v>
      </c>
      <c r="G139" s="233"/>
      <c r="H139" s="237">
        <v>10.98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133</v>
      </c>
      <c r="AU139" s="243" t="s">
        <v>89</v>
      </c>
      <c r="AV139" s="13" t="s">
        <v>89</v>
      </c>
      <c r="AW139" s="13" t="s">
        <v>34</v>
      </c>
      <c r="AX139" s="13" t="s">
        <v>87</v>
      </c>
      <c r="AY139" s="243" t="s">
        <v>125</v>
      </c>
    </row>
    <row r="140" s="2" customFormat="1" ht="16.5" customHeight="1">
      <c r="A140" s="37"/>
      <c r="B140" s="38"/>
      <c r="C140" s="244" t="s">
        <v>158</v>
      </c>
      <c r="D140" s="244" t="s">
        <v>163</v>
      </c>
      <c r="E140" s="245" t="s">
        <v>327</v>
      </c>
      <c r="F140" s="246" t="s">
        <v>328</v>
      </c>
      <c r="G140" s="247" t="s">
        <v>329</v>
      </c>
      <c r="H140" s="248">
        <v>0.27500000000000002</v>
      </c>
      <c r="I140" s="249"/>
      <c r="J140" s="250">
        <f>ROUND(I140*H140,2)</f>
        <v>0</v>
      </c>
      <c r="K140" s="251"/>
      <c r="L140" s="252"/>
      <c r="M140" s="253" t="s">
        <v>1</v>
      </c>
      <c r="N140" s="254" t="s">
        <v>44</v>
      </c>
      <c r="O140" s="90"/>
      <c r="P140" s="228">
        <f>O140*H140</f>
        <v>0</v>
      </c>
      <c r="Q140" s="228">
        <v>0.001</v>
      </c>
      <c r="R140" s="228">
        <f>Q140*H140</f>
        <v>0.00027500000000000002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162</v>
      </c>
      <c r="AT140" s="230" t="s">
        <v>163</v>
      </c>
      <c r="AU140" s="230" t="s">
        <v>89</v>
      </c>
      <c r="AY140" s="16" t="s">
        <v>125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87</v>
      </c>
      <c r="BK140" s="231">
        <f>ROUND(I140*H140,2)</f>
        <v>0</v>
      </c>
      <c r="BL140" s="16" t="s">
        <v>131</v>
      </c>
      <c r="BM140" s="230" t="s">
        <v>330</v>
      </c>
    </row>
    <row r="141" s="13" customFormat="1">
      <c r="A141" s="13"/>
      <c r="B141" s="232"/>
      <c r="C141" s="233"/>
      <c r="D141" s="234" t="s">
        <v>133</v>
      </c>
      <c r="E141" s="233"/>
      <c r="F141" s="236" t="s">
        <v>331</v>
      </c>
      <c r="G141" s="233"/>
      <c r="H141" s="237">
        <v>0.27500000000000002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133</v>
      </c>
      <c r="AU141" s="243" t="s">
        <v>89</v>
      </c>
      <c r="AV141" s="13" t="s">
        <v>89</v>
      </c>
      <c r="AW141" s="13" t="s">
        <v>4</v>
      </c>
      <c r="AX141" s="13" t="s">
        <v>87</v>
      </c>
      <c r="AY141" s="243" t="s">
        <v>125</v>
      </c>
    </row>
    <row r="142" s="2" customFormat="1" ht="24.15" customHeight="1">
      <c r="A142" s="37"/>
      <c r="B142" s="38"/>
      <c r="C142" s="218" t="s">
        <v>162</v>
      </c>
      <c r="D142" s="218" t="s">
        <v>127</v>
      </c>
      <c r="E142" s="219" t="s">
        <v>148</v>
      </c>
      <c r="F142" s="220" t="s">
        <v>149</v>
      </c>
      <c r="G142" s="221" t="s">
        <v>130</v>
      </c>
      <c r="H142" s="222">
        <v>56</v>
      </c>
      <c r="I142" s="223"/>
      <c r="J142" s="224">
        <f>ROUND(I142*H142,2)</f>
        <v>0</v>
      </c>
      <c r="K142" s="225"/>
      <c r="L142" s="43"/>
      <c r="M142" s="226" t="s">
        <v>1</v>
      </c>
      <c r="N142" s="227" t="s">
        <v>44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131</v>
      </c>
      <c r="AT142" s="230" t="s">
        <v>127</v>
      </c>
      <c r="AU142" s="230" t="s">
        <v>89</v>
      </c>
      <c r="AY142" s="16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87</v>
      </c>
      <c r="BK142" s="231">
        <f>ROUND(I142*H142,2)</f>
        <v>0</v>
      </c>
      <c r="BL142" s="16" t="s">
        <v>131</v>
      </c>
      <c r="BM142" s="230" t="s">
        <v>332</v>
      </c>
    </row>
    <row r="143" s="13" customFormat="1">
      <c r="A143" s="13"/>
      <c r="B143" s="232"/>
      <c r="C143" s="233"/>
      <c r="D143" s="234" t="s">
        <v>133</v>
      </c>
      <c r="E143" s="235" t="s">
        <v>1</v>
      </c>
      <c r="F143" s="236" t="s">
        <v>333</v>
      </c>
      <c r="G143" s="233"/>
      <c r="H143" s="237">
        <v>56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133</v>
      </c>
      <c r="AU143" s="243" t="s">
        <v>89</v>
      </c>
      <c r="AV143" s="13" t="s">
        <v>89</v>
      </c>
      <c r="AW143" s="13" t="s">
        <v>34</v>
      </c>
      <c r="AX143" s="13" t="s">
        <v>87</v>
      </c>
      <c r="AY143" s="243" t="s">
        <v>125</v>
      </c>
    </row>
    <row r="144" s="12" customFormat="1" ht="22.8" customHeight="1">
      <c r="A144" s="12"/>
      <c r="B144" s="202"/>
      <c r="C144" s="203"/>
      <c r="D144" s="204" t="s">
        <v>78</v>
      </c>
      <c r="E144" s="216" t="s">
        <v>147</v>
      </c>
      <c r="F144" s="216" t="s">
        <v>151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P145</f>
        <v>0</v>
      </c>
      <c r="Q144" s="210"/>
      <c r="R144" s="211">
        <f>R145</f>
        <v>0</v>
      </c>
      <c r="S144" s="210"/>
      <c r="T144" s="212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87</v>
      </c>
      <c r="AT144" s="214" t="s">
        <v>78</v>
      </c>
      <c r="AU144" s="214" t="s">
        <v>87</v>
      </c>
      <c r="AY144" s="213" t="s">
        <v>125</v>
      </c>
      <c r="BK144" s="215">
        <f>BK145</f>
        <v>0</v>
      </c>
    </row>
    <row r="145" s="2" customFormat="1" ht="24.15" customHeight="1">
      <c r="A145" s="37"/>
      <c r="B145" s="38"/>
      <c r="C145" s="218" t="s">
        <v>168</v>
      </c>
      <c r="D145" s="218" t="s">
        <v>127</v>
      </c>
      <c r="E145" s="219" t="s">
        <v>153</v>
      </c>
      <c r="F145" s="220" t="s">
        <v>154</v>
      </c>
      <c r="G145" s="221" t="s">
        <v>130</v>
      </c>
      <c r="H145" s="222">
        <v>56</v>
      </c>
      <c r="I145" s="223"/>
      <c r="J145" s="224">
        <f>ROUND(I145*H145,2)</f>
        <v>0</v>
      </c>
      <c r="K145" s="225"/>
      <c r="L145" s="43"/>
      <c r="M145" s="226" t="s">
        <v>1</v>
      </c>
      <c r="N145" s="227" t="s">
        <v>44</v>
      </c>
      <c r="O145" s="90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0" t="s">
        <v>131</v>
      </c>
      <c r="AT145" s="230" t="s">
        <v>127</v>
      </c>
      <c r="AU145" s="230" t="s">
        <v>89</v>
      </c>
      <c r="AY145" s="16" t="s">
        <v>125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6" t="s">
        <v>87</v>
      </c>
      <c r="BK145" s="231">
        <f>ROUND(I145*H145,2)</f>
        <v>0</v>
      </c>
      <c r="BL145" s="16" t="s">
        <v>131</v>
      </c>
      <c r="BM145" s="230" t="s">
        <v>334</v>
      </c>
    </row>
    <row r="146" s="12" customFormat="1" ht="22.8" customHeight="1">
      <c r="A146" s="12"/>
      <c r="B146" s="202"/>
      <c r="C146" s="203"/>
      <c r="D146" s="204" t="s">
        <v>78</v>
      </c>
      <c r="E146" s="216" t="s">
        <v>156</v>
      </c>
      <c r="F146" s="216" t="s">
        <v>157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SUM(P147:P157)</f>
        <v>0</v>
      </c>
      <c r="Q146" s="210"/>
      <c r="R146" s="211">
        <f>SUM(R147:R157)</f>
        <v>17.11885882</v>
      </c>
      <c r="S146" s="210"/>
      <c r="T146" s="212">
        <f>SUM(T147:T157)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87</v>
      </c>
      <c r="AT146" s="214" t="s">
        <v>78</v>
      </c>
      <c r="AU146" s="214" t="s">
        <v>87</v>
      </c>
      <c r="AY146" s="213" t="s">
        <v>125</v>
      </c>
      <c r="BK146" s="215">
        <f>SUM(BK147:BK157)</f>
        <v>0</v>
      </c>
    </row>
    <row r="147" s="2" customFormat="1" ht="24.15" customHeight="1">
      <c r="A147" s="37"/>
      <c r="B147" s="38"/>
      <c r="C147" s="218" t="s">
        <v>175</v>
      </c>
      <c r="D147" s="218" t="s">
        <v>127</v>
      </c>
      <c r="E147" s="219" t="s">
        <v>159</v>
      </c>
      <c r="F147" s="220" t="s">
        <v>160</v>
      </c>
      <c r="G147" s="221" t="s">
        <v>130</v>
      </c>
      <c r="H147" s="222">
        <v>41.359999999999999</v>
      </c>
      <c r="I147" s="223"/>
      <c r="J147" s="224">
        <f>ROUND(I147*H147,2)</f>
        <v>0</v>
      </c>
      <c r="K147" s="225"/>
      <c r="L147" s="43"/>
      <c r="M147" s="226" t="s">
        <v>1</v>
      </c>
      <c r="N147" s="227" t="s">
        <v>44</v>
      </c>
      <c r="O147" s="90"/>
      <c r="P147" s="228">
        <f>O147*H147</f>
        <v>0</v>
      </c>
      <c r="Q147" s="228">
        <v>0.089219999999999994</v>
      </c>
      <c r="R147" s="228">
        <f>Q147*H147</f>
        <v>3.6901391999999995</v>
      </c>
      <c r="S147" s="228">
        <v>0</v>
      </c>
      <c r="T147" s="22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0" t="s">
        <v>131</v>
      </c>
      <c r="AT147" s="230" t="s">
        <v>127</v>
      </c>
      <c r="AU147" s="230" t="s">
        <v>89</v>
      </c>
      <c r="AY147" s="16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6" t="s">
        <v>87</v>
      </c>
      <c r="BK147" s="231">
        <f>ROUND(I147*H147,2)</f>
        <v>0</v>
      </c>
      <c r="BL147" s="16" t="s">
        <v>131</v>
      </c>
      <c r="BM147" s="230" t="s">
        <v>335</v>
      </c>
    </row>
    <row r="148" s="2" customFormat="1" ht="24.15" customHeight="1">
      <c r="A148" s="37"/>
      <c r="B148" s="38"/>
      <c r="C148" s="244" t="s">
        <v>179</v>
      </c>
      <c r="D148" s="244" t="s">
        <v>163</v>
      </c>
      <c r="E148" s="245" t="s">
        <v>164</v>
      </c>
      <c r="F148" s="246" t="s">
        <v>165</v>
      </c>
      <c r="G148" s="247" t="s">
        <v>130</v>
      </c>
      <c r="H148" s="248">
        <v>43.427999999999997</v>
      </c>
      <c r="I148" s="249"/>
      <c r="J148" s="250">
        <f>ROUND(I148*H148,2)</f>
        <v>0</v>
      </c>
      <c r="K148" s="251"/>
      <c r="L148" s="252"/>
      <c r="M148" s="253" t="s">
        <v>1</v>
      </c>
      <c r="N148" s="254" t="s">
        <v>44</v>
      </c>
      <c r="O148" s="90"/>
      <c r="P148" s="228">
        <f>O148*H148</f>
        <v>0</v>
      </c>
      <c r="Q148" s="228">
        <v>0.13200000000000001</v>
      </c>
      <c r="R148" s="228">
        <f>Q148*H148</f>
        <v>5.7324960000000003</v>
      </c>
      <c r="S148" s="228">
        <v>0</v>
      </c>
      <c r="T148" s="22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0" t="s">
        <v>162</v>
      </c>
      <c r="AT148" s="230" t="s">
        <v>163</v>
      </c>
      <c r="AU148" s="230" t="s">
        <v>89</v>
      </c>
      <c r="AY148" s="16" t="s">
        <v>125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6" t="s">
        <v>87</v>
      </c>
      <c r="BK148" s="231">
        <f>ROUND(I148*H148,2)</f>
        <v>0</v>
      </c>
      <c r="BL148" s="16" t="s">
        <v>131</v>
      </c>
      <c r="BM148" s="230" t="s">
        <v>336</v>
      </c>
    </row>
    <row r="149" s="13" customFormat="1">
      <c r="A149" s="13"/>
      <c r="B149" s="232"/>
      <c r="C149" s="233"/>
      <c r="D149" s="234" t="s">
        <v>133</v>
      </c>
      <c r="E149" s="233"/>
      <c r="F149" s="236" t="s">
        <v>337</v>
      </c>
      <c r="G149" s="233"/>
      <c r="H149" s="237">
        <v>43.427999999999997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133</v>
      </c>
      <c r="AU149" s="243" t="s">
        <v>89</v>
      </c>
      <c r="AV149" s="13" t="s">
        <v>89</v>
      </c>
      <c r="AW149" s="13" t="s">
        <v>4</v>
      </c>
      <c r="AX149" s="13" t="s">
        <v>87</v>
      </c>
      <c r="AY149" s="243" t="s">
        <v>125</v>
      </c>
    </row>
    <row r="150" s="2" customFormat="1" ht="24.15" customHeight="1">
      <c r="A150" s="37"/>
      <c r="B150" s="38"/>
      <c r="C150" s="218" t="s">
        <v>8</v>
      </c>
      <c r="D150" s="218" t="s">
        <v>127</v>
      </c>
      <c r="E150" s="219" t="s">
        <v>184</v>
      </c>
      <c r="F150" s="220" t="s">
        <v>185</v>
      </c>
      <c r="G150" s="221" t="s">
        <v>186</v>
      </c>
      <c r="H150" s="222">
        <v>5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44</v>
      </c>
      <c r="O150" s="90"/>
      <c r="P150" s="228">
        <f>O150*H150</f>
        <v>0</v>
      </c>
      <c r="Q150" s="228">
        <v>1.0000000000000001E-05</v>
      </c>
      <c r="R150" s="228">
        <f>Q150*H150</f>
        <v>5.0000000000000002E-05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131</v>
      </c>
      <c r="AT150" s="230" t="s">
        <v>127</v>
      </c>
      <c r="AU150" s="230" t="s">
        <v>89</v>
      </c>
      <c r="AY150" s="16" t="s">
        <v>125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87</v>
      </c>
      <c r="BK150" s="231">
        <f>ROUND(I150*H150,2)</f>
        <v>0</v>
      </c>
      <c r="BL150" s="16" t="s">
        <v>131</v>
      </c>
      <c r="BM150" s="230" t="s">
        <v>338</v>
      </c>
    </row>
    <row r="151" s="2" customFormat="1" ht="33" customHeight="1">
      <c r="A151" s="37"/>
      <c r="B151" s="38"/>
      <c r="C151" s="218" t="s">
        <v>188</v>
      </c>
      <c r="D151" s="218" t="s">
        <v>127</v>
      </c>
      <c r="E151" s="219" t="s">
        <v>339</v>
      </c>
      <c r="F151" s="220" t="s">
        <v>340</v>
      </c>
      <c r="G151" s="221" t="s">
        <v>186</v>
      </c>
      <c r="H151" s="222">
        <v>38.600000000000001</v>
      </c>
      <c r="I151" s="223"/>
      <c r="J151" s="224">
        <f>ROUND(I151*H151,2)</f>
        <v>0</v>
      </c>
      <c r="K151" s="225"/>
      <c r="L151" s="43"/>
      <c r="M151" s="226" t="s">
        <v>1</v>
      </c>
      <c r="N151" s="227" t="s">
        <v>44</v>
      </c>
      <c r="O151" s="90"/>
      <c r="P151" s="228">
        <f>O151*H151</f>
        <v>0</v>
      </c>
      <c r="Q151" s="228">
        <v>0.1295</v>
      </c>
      <c r="R151" s="228">
        <f>Q151*H151</f>
        <v>4.9987000000000004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131</v>
      </c>
      <c r="AT151" s="230" t="s">
        <v>127</v>
      </c>
      <c r="AU151" s="230" t="s">
        <v>89</v>
      </c>
      <c r="AY151" s="16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87</v>
      </c>
      <c r="BK151" s="231">
        <f>ROUND(I151*H151,2)</f>
        <v>0</v>
      </c>
      <c r="BL151" s="16" t="s">
        <v>131</v>
      </c>
      <c r="BM151" s="230" t="s">
        <v>341</v>
      </c>
    </row>
    <row r="152" s="2" customFormat="1" ht="16.5" customHeight="1">
      <c r="A152" s="37"/>
      <c r="B152" s="38"/>
      <c r="C152" s="244" t="s">
        <v>192</v>
      </c>
      <c r="D152" s="244" t="s">
        <v>163</v>
      </c>
      <c r="E152" s="245" t="s">
        <v>342</v>
      </c>
      <c r="F152" s="246" t="s">
        <v>343</v>
      </c>
      <c r="G152" s="247" t="s">
        <v>186</v>
      </c>
      <c r="H152" s="248">
        <v>39</v>
      </c>
      <c r="I152" s="249"/>
      <c r="J152" s="250">
        <f>ROUND(I152*H152,2)</f>
        <v>0</v>
      </c>
      <c r="K152" s="251"/>
      <c r="L152" s="252"/>
      <c r="M152" s="253" t="s">
        <v>1</v>
      </c>
      <c r="N152" s="254" t="s">
        <v>44</v>
      </c>
      <c r="O152" s="90"/>
      <c r="P152" s="228">
        <f>O152*H152</f>
        <v>0</v>
      </c>
      <c r="Q152" s="228">
        <v>0.058000000000000003</v>
      </c>
      <c r="R152" s="228">
        <f>Q152*H152</f>
        <v>2.262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162</v>
      </c>
      <c r="AT152" s="230" t="s">
        <v>163</v>
      </c>
      <c r="AU152" s="230" t="s">
        <v>89</v>
      </c>
      <c r="AY152" s="16" t="s">
        <v>125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87</v>
      </c>
      <c r="BK152" s="231">
        <f>ROUND(I152*H152,2)</f>
        <v>0</v>
      </c>
      <c r="BL152" s="16" t="s">
        <v>131</v>
      </c>
      <c r="BM152" s="230" t="s">
        <v>344</v>
      </c>
    </row>
    <row r="153" s="2" customFormat="1" ht="24.15" customHeight="1">
      <c r="A153" s="37"/>
      <c r="B153" s="38"/>
      <c r="C153" s="218" t="s">
        <v>196</v>
      </c>
      <c r="D153" s="218" t="s">
        <v>127</v>
      </c>
      <c r="E153" s="219" t="s">
        <v>219</v>
      </c>
      <c r="F153" s="220" t="s">
        <v>220</v>
      </c>
      <c r="G153" s="221" t="s">
        <v>137</v>
      </c>
      <c r="H153" s="222">
        <v>0.19300000000000001</v>
      </c>
      <c r="I153" s="223"/>
      <c r="J153" s="224">
        <f>ROUND(I153*H153,2)</f>
        <v>0</v>
      </c>
      <c r="K153" s="225"/>
      <c r="L153" s="43"/>
      <c r="M153" s="226" t="s">
        <v>1</v>
      </c>
      <c r="N153" s="227" t="s">
        <v>44</v>
      </c>
      <c r="O153" s="90"/>
      <c r="P153" s="228">
        <f>O153*H153</f>
        <v>0</v>
      </c>
      <c r="Q153" s="228">
        <v>2.2563399999999998</v>
      </c>
      <c r="R153" s="228">
        <f>Q153*H153</f>
        <v>0.43547361999999995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131</v>
      </c>
      <c r="AT153" s="230" t="s">
        <v>127</v>
      </c>
      <c r="AU153" s="230" t="s">
        <v>89</v>
      </c>
      <c r="AY153" s="16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87</v>
      </c>
      <c r="BK153" s="231">
        <f>ROUND(I153*H153,2)</f>
        <v>0</v>
      </c>
      <c r="BL153" s="16" t="s">
        <v>131</v>
      </c>
      <c r="BM153" s="230" t="s">
        <v>345</v>
      </c>
    </row>
    <row r="154" s="13" customFormat="1">
      <c r="A154" s="13"/>
      <c r="B154" s="232"/>
      <c r="C154" s="233"/>
      <c r="D154" s="234" t="s">
        <v>133</v>
      </c>
      <c r="E154" s="235" t="s">
        <v>1</v>
      </c>
      <c r="F154" s="236" t="s">
        <v>346</v>
      </c>
      <c r="G154" s="233"/>
      <c r="H154" s="237">
        <v>0.19300000000000001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133</v>
      </c>
      <c r="AU154" s="243" t="s">
        <v>89</v>
      </c>
      <c r="AV154" s="13" t="s">
        <v>89</v>
      </c>
      <c r="AW154" s="13" t="s">
        <v>34</v>
      </c>
      <c r="AX154" s="13" t="s">
        <v>87</v>
      </c>
      <c r="AY154" s="243" t="s">
        <v>125</v>
      </c>
    </row>
    <row r="155" s="2" customFormat="1" ht="24.15" customHeight="1">
      <c r="A155" s="37"/>
      <c r="B155" s="38"/>
      <c r="C155" s="218" t="s">
        <v>202</v>
      </c>
      <c r="D155" s="218" t="s">
        <v>127</v>
      </c>
      <c r="E155" s="219" t="s">
        <v>223</v>
      </c>
      <c r="F155" s="220" t="s">
        <v>224</v>
      </c>
      <c r="G155" s="221" t="s">
        <v>225</v>
      </c>
      <c r="H155" s="222">
        <v>17.119</v>
      </c>
      <c r="I155" s="223"/>
      <c r="J155" s="224">
        <f>ROUND(I155*H155,2)</f>
        <v>0</v>
      </c>
      <c r="K155" s="225"/>
      <c r="L155" s="43"/>
      <c r="M155" s="226" t="s">
        <v>1</v>
      </c>
      <c r="N155" s="227" t="s">
        <v>44</v>
      </c>
      <c r="O155" s="90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0" t="s">
        <v>131</v>
      </c>
      <c r="AT155" s="230" t="s">
        <v>127</v>
      </c>
      <c r="AU155" s="230" t="s">
        <v>89</v>
      </c>
      <c r="AY155" s="16" t="s">
        <v>125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6" t="s">
        <v>87</v>
      </c>
      <c r="BK155" s="231">
        <f>ROUND(I155*H155,2)</f>
        <v>0</v>
      </c>
      <c r="BL155" s="16" t="s">
        <v>131</v>
      </c>
      <c r="BM155" s="230" t="s">
        <v>347</v>
      </c>
    </row>
    <row r="156" s="2" customFormat="1" ht="33" customHeight="1">
      <c r="A156" s="37"/>
      <c r="B156" s="38"/>
      <c r="C156" s="218" t="s">
        <v>206</v>
      </c>
      <c r="D156" s="218" t="s">
        <v>127</v>
      </c>
      <c r="E156" s="219" t="s">
        <v>228</v>
      </c>
      <c r="F156" s="220" t="s">
        <v>229</v>
      </c>
      <c r="G156" s="221" t="s">
        <v>225</v>
      </c>
      <c r="H156" s="222">
        <v>12.880000000000001</v>
      </c>
      <c r="I156" s="223"/>
      <c r="J156" s="224">
        <f>ROUND(I156*H156,2)</f>
        <v>0</v>
      </c>
      <c r="K156" s="225"/>
      <c r="L156" s="43"/>
      <c r="M156" s="226" t="s">
        <v>1</v>
      </c>
      <c r="N156" s="227" t="s">
        <v>44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131</v>
      </c>
      <c r="AT156" s="230" t="s">
        <v>127</v>
      </c>
      <c r="AU156" s="230" t="s">
        <v>89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87</v>
      </c>
      <c r="BK156" s="231">
        <f>ROUND(I156*H156,2)</f>
        <v>0</v>
      </c>
      <c r="BL156" s="16" t="s">
        <v>131</v>
      </c>
      <c r="BM156" s="230" t="s">
        <v>348</v>
      </c>
    </row>
    <row r="157" s="2" customFormat="1" ht="16.5" customHeight="1">
      <c r="A157" s="37"/>
      <c r="B157" s="38"/>
      <c r="C157" s="218" t="s">
        <v>210</v>
      </c>
      <c r="D157" s="218" t="s">
        <v>127</v>
      </c>
      <c r="E157" s="219" t="s">
        <v>232</v>
      </c>
      <c r="F157" s="220" t="s">
        <v>233</v>
      </c>
      <c r="G157" s="221" t="s">
        <v>234</v>
      </c>
      <c r="H157" s="222">
        <v>4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44</v>
      </c>
      <c r="O157" s="90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131</v>
      </c>
      <c r="AT157" s="230" t="s">
        <v>127</v>
      </c>
      <c r="AU157" s="230" t="s">
        <v>89</v>
      </c>
      <c r="AY157" s="16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87</v>
      </c>
      <c r="BK157" s="231">
        <f>ROUND(I157*H157,2)</f>
        <v>0</v>
      </c>
      <c r="BL157" s="16" t="s">
        <v>131</v>
      </c>
      <c r="BM157" s="230" t="s">
        <v>349</v>
      </c>
    </row>
    <row r="158" s="12" customFormat="1" ht="22.8" customHeight="1">
      <c r="A158" s="12"/>
      <c r="B158" s="202"/>
      <c r="C158" s="203"/>
      <c r="D158" s="204" t="s">
        <v>78</v>
      </c>
      <c r="E158" s="216" t="s">
        <v>241</v>
      </c>
      <c r="F158" s="216" t="s">
        <v>242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SUM(P159:P168)</f>
        <v>0</v>
      </c>
      <c r="Q158" s="210"/>
      <c r="R158" s="211">
        <f>SUM(R159:R168)</f>
        <v>0</v>
      </c>
      <c r="S158" s="210"/>
      <c r="T158" s="212">
        <f>SUM(T159:T168)</f>
        <v>19.703609999999998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87</v>
      </c>
      <c r="AT158" s="214" t="s">
        <v>78</v>
      </c>
      <c r="AU158" s="214" t="s">
        <v>87</v>
      </c>
      <c r="AY158" s="213" t="s">
        <v>125</v>
      </c>
      <c r="BK158" s="215">
        <f>SUM(BK159:BK168)</f>
        <v>0</v>
      </c>
    </row>
    <row r="159" s="2" customFormat="1" ht="24.15" customHeight="1">
      <c r="A159" s="37"/>
      <c r="B159" s="38"/>
      <c r="C159" s="218" t="s">
        <v>214</v>
      </c>
      <c r="D159" s="218" t="s">
        <v>127</v>
      </c>
      <c r="E159" s="219" t="s">
        <v>244</v>
      </c>
      <c r="F159" s="220" t="s">
        <v>245</v>
      </c>
      <c r="G159" s="221" t="s">
        <v>130</v>
      </c>
      <c r="H159" s="222">
        <v>41.357999999999997</v>
      </c>
      <c r="I159" s="223"/>
      <c r="J159" s="224">
        <f>ROUND(I159*H159,2)</f>
        <v>0</v>
      </c>
      <c r="K159" s="225"/>
      <c r="L159" s="43"/>
      <c r="M159" s="226" t="s">
        <v>1</v>
      </c>
      <c r="N159" s="227" t="s">
        <v>44</v>
      </c>
      <c r="O159" s="90"/>
      <c r="P159" s="228">
        <f>O159*H159</f>
        <v>0</v>
      </c>
      <c r="Q159" s="228">
        <v>0</v>
      </c>
      <c r="R159" s="228">
        <f>Q159*H159</f>
        <v>0</v>
      </c>
      <c r="S159" s="228">
        <v>0.29499999999999998</v>
      </c>
      <c r="T159" s="229">
        <f>S159*H159</f>
        <v>12.200609999999999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0" t="s">
        <v>131</v>
      </c>
      <c r="AT159" s="230" t="s">
        <v>127</v>
      </c>
      <c r="AU159" s="230" t="s">
        <v>89</v>
      </c>
      <c r="AY159" s="16" t="s">
        <v>125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6" t="s">
        <v>87</v>
      </c>
      <c r="BK159" s="231">
        <f>ROUND(I159*H159,2)</f>
        <v>0</v>
      </c>
      <c r="BL159" s="16" t="s">
        <v>131</v>
      </c>
      <c r="BM159" s="230" t="s">
        <v>350</v>
      </c>
    </row>
    <row r="160" s="13" customFormat="1">
      <c r="A160" s="13"/>
      <c r="B160" s="232"/>
      <c r="C160" s="233"/>
      <c r="D160" s="234" t="s">
        <v>133</v>
      </c>
      <c r="E160" s="235" t="s">
        <v>1</v>
      </c>
      <c r="F160" s="236" t="s">
        <v>351</v>
      </c>
      <c r="G160" s="233"/>
      <c r="H160" s="237">
        <v>41.357999999999997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133</v>
      </c>
      <c r="AU160" s="243" t="s">
        <v>89</v>
      </c>
      <c r="AV160" s="13" t="s">
        <v>89</v>
      </c>
      <c r="AW160" s="13" t="s">
        <v>34</v>
      </c>
      <c r="AX160" s="13" t="s">
        <v>87</v>
      </c>
      <c r="AY160" s="243" t="s">
        <v>125</v>
      </c>
    </row>
    <row r="161" s="2" customFormat="1" ht="16.5" customHeight="1">
      <c r="A161" s="37"/>
      <c r="B161" s="38"/>
      <c r="C161" s="218" t="s">
        <v>218</v>
      </c>
      <c r="D161" s="218" t="s">
        <v>127</v>
      </c>
      <c r="E161" s="219" t="s">
        <v>248</v>
      </c>
      <c r="F161" s="220" t="s">
        <v>249</v>
      </c>
      <c r="G161" s="221" t="s">
        <v>186</v>
      </c>
      <c r="H161" s="222">
        <v>36.600000000000001</v>
      </c>
      <c r="I161" s="223"/>
      <c r="J161" s="224">
        <f>ROUND(I161*H161,2)</f>
        <v>0</v>
      </c>
      <c r="K161" s="225"/>
      <c r="L161" s="43"/>
      <c r="M161" s="226" t="s">
        <v>1</v>
      </c>
      <c r="N161" s="227" t="s">
        <v>44</v>
      </c>
      <c r="O161" s="90"/>
      <c r="P161" s="228">
        <f>O161*H161</f>
        <v>0</v>
      </c>
      <c r="Q161" s="228">
        <v>0</v>
      </c>
      <c r="R161" s="228">
        <f>Q161*H161</f>
        <v>0</v>
      </c>
      <c r="S161" s="228">
        <v>0.20499999999999999</v>
      </c>
      <c r="T161" s="229">
        <f>S161*H161</f>
        <v>7.5030000000000001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0" t="s">
        <v>131</v>
      </c>
      <c r="AT161" s="230" t="s">
        <v>127</v>
      </c>
      <c r="AU161" s="230" t="s">
        <v>89</v>
      </c>
      <c r="AY161" s="16" t="s">
        <v>125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6" t="s">
        <v>87</v>
      </c>
      <c r="BK161" s="231">
        <f>ROUND(I161*H161,2)</f>
        <v>0</v>
      </c>
      <c r="BL161" s="16" t="s">
        <v>131</v>
      </c>
      <c r="BM161" s="230" t="s">
        <v>352</v>
      </c>
    </row>
    <row r="162" s="2" customFormat="1" ht="21.75" customHeight="1">
      <c r="A162" s="37"/>
      <c r="B162" s="38"/>
      <c r="C162" s="218" t="s">
        <v>7</v>
      </c>
      <c r="D162" s="218" t="s">
        <v>127</v>
      </c>
      <c r="E162" s="219" t="s">
        <v>252</v>
      </c>
      <c r="F162" s="220" t="s">
        <v>253</v>
      </c>
      <c r="G162" s="221" t="s">
        <v>225</v>
      </c>
      <c r="H162" s="222">
        <v>19.704000000000001</v>
      </c>
      <c r="I162" s="223"/>
      <c r="J162" s="224">
        <f>ROUND(I162*H162,2)</f>
        <v>0</v>
      </c>
      <c r="K162" s="225"/>
      <c r="L162" s="43"/>
      <c r="M162" s="226" t="s">
        <v>1</v>
      </c>
      <c r="N162" s="227" t="s">
        <v>44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131</v>
      </c>
      <c r="AT162" s="230" t="s">
        <v>127</v>
      </c>
      <c r="AU162" s="230" t="s">
        <v>89</v>
      </c>
      <c r="AY162" s="16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87</v>
      </c>
      <c r="BK162" s="231">
        <f>ROUND(I162*H162,2)</f>
        <v>0</v>
      </c>
      <c r="BL162" s="16" t="s">
        <v>131</v>
      </c>
      <c r="BM162" s="230" t="s">
        <v>353</v>
      </c>
    </row>
    <row r="163" s="2" customFormat="1" ht="24.15" customHeight="1">
      <c r="A163" s="37"/>
      <c r="B163" s="38"/>
      <c r="C163" s="218" t="s">
        <v>227</v>
      </c>
      <c r="D163" s="218" t="s">
        <v>127</v>
      </c>
      <c r="E163" s="219" t="s">
        <v>256</v>
      </c>
      <c r="F163" s="220" t="s">
        <v>257</v>
      </c>
      <c r="G163" s="221" t="s">
        <v>225</v>
      </c>
      <c r="H163" s="222">
        <v>59.112000000000002</v>
      </c>
      <c r="I163" s="223"/>
      <c r="J163" s="224">
        <f>ROUND(I163*H163,2)</f>
        <v>0</v>
      </c>
      <c r="K163" s="225"/>
      <c r="L163" s="43"/>
      <c r="M163" s="226" t="s">
        <v>1</v>
      </c>
      <c r="N163" s="227" t="s">
        <v>44</v>
      </c>
      <c r="O163" s="90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131</v>
      </c>
      <c r="AT163" s="230" t="s">
        <v>127</v>
      </c>
      <c r="AU163" s="230" t="s">
        <v>89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87</v>
      </c>
      <c r="BK163" s="231">
        <f>ROUND(I163*H163,2)</f>
        <v>0</v>
      </c>
      <c r="BL163" s="16" t="s">
        <v>131</v>
      </c>
      <c r="BM163" s="230" t="s">
        <v>354</v>
      </c>
    </row>
    <row r="164" s="13" customFormat="1">
      <c r="A164" s="13"/>
      <c r="B164" s="232"/>
      <c r="C164" s="233"/>
      <c r="D164" s="234" t="s">
        <v>133</v>
      </c>
      <c r="E164" s="233"/>
      <c r="F164" s="236" t="s">
        <v>355</v>
      </c>
      <c r="G164" s="233"/>
      <c r="H164" s="237">
        <v>59.112000000000002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133</v>
      </c>
      <c r="AU164" s="243" t="s">
        <v>89</v>
      </c>
      <c r="AV164" s="13" t="s">
        <v>89</v>
      </c>
      <c r="AW164" s="13" t="s">
        <v>4</v>
      </c>
      <c r="AX164" s="13" t="s">
        <v>87</v>
      </c>
      <c r="AY164" s="243" t="s">
        <v>125</v>
      </c>
    </row>
    <row r="165" s="2" customFormat="1" ht="24.15" customHeight="1">
      <c r="A165" s="37"/>
      <c r="B165" s="38"/>
      <c r="C165" s="218" t="s">
        <v>231</v>
      </c>
      <c r="D165" s="218" t="s">
        <v>127</v>
      </c>
      <c r="E165" s="219" t="s">
        <v>261</v>
      </c>
      <c r="F165" s="220" t="s">
        <v>262</v>
      </c>
      <c r="G165" s="221" t="s">
        <v>225</v>
      </c>
      <c r="H165" s="222">
        <v>19.704000000000001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44</v>
      </c>
      <c r="O165" s="90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131</v>
      </c>
      <c r="AT165" s="230" t="s">
        <v>127</v>
      </c>
      <c r="AU165" s="230" t="s">
        <v>89</v>
      </c>
      <c r="AY165" s="16" t="s">
        <v>125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87</v>
      </c>
      <c r="BK165" s="231">
        <f>ROUND(I165*H165,2)</f>
        <v>0</v>
      </c>
      <c r="BL165" s="16" t="s">
        <v>131</v>
      </c>
      <c r="BM165" s="230" t="s">
        <v>356</v>
      </c>
    </row>
    <row r="166" s="2" customFormat="1" ht="37.8" customHeight="1">
      <c r="A166" s="37"/>
      <c r="B166" s="38"/>
      <c r="C166" s="218" t="s">
        <v>237</v>
      </c>
      <c r="D166" s="218" t="s">
        <v>127</v>
      </c>
      <c r="E166" s="219" t="s">
        <v>265</v>
      </c>
      <c r="F166" s="220" t="s">
        <v>266</v>
      </c>
      <c r="G166" s="221" t="s">
        <v>225</v>
      </c>
      <c r="H166" s="222">
        <v>19.704000000000001</v>
      </c>
      <c r="I166" s="223"/>
      <c r="J166" s="224">
        <f>ROUND(I166*H166,2)</f>
        <v>0</v>
      </c>
      <c r="K166" s="225"/>
      <c r="L166" s="43"/>
      <c r="M166" s="226" t="s">
        <v>1</v>
      </c>
      <c r="N166" s="227" t="s">
        <v>44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131</v>
      </c>
      <c r="AT166" s="230" t="s">
        <v>127</v>
      </c>
      <c r="AU166" s="230" t="s">
        <v>89</v>
      </c>
      <c r="AY166" s="16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87</v>
      </c>
      <c r="BK166" s="231">
        <f>ROUND(I166*H166,2)</f>
        <v>0</v>
      </c>
      <c r="BL166" s="16" t="s">
        <v>131</v>
      </c>
      <c r="BM166" s="230" t="s">
        <v>357</v>
      </c>
    </row>
    <row r="167" s="2" customFormat="1" ht="44.25" customHeight="1">
      <c r="A167" s="37"/>
      <c r="B167" s="38"/>
      <c r="C167" s="218" t="s">
        <v>243</v>
      </c>
      <c r="D167" s="218" t="s">
        <v>127</v>
      </c>
      <c r="E167" s="219" t="s">
        <v>269</v>
      </c>
      <c r="F167" s="220" t="s">
        <v>270</v>
      </c>
      <c r="G167" s="221" t="s">
        <v>225</v>
      </c>
      <c r="H167" s="222">
        <v>19.317</v>
      </c>
      <c r="I167" s="223"/>
      <c r="J167" s="224">
        <f>ROUND(I167*H167,2)</f>
        <v>0</v>
      </c>
      <c r="K167" s="225"/>
      <c r="L167" s="43"/>
      <c r="M167" s="226" t="s">
        <v>1</v>
      </c>
      <c r="N167" s="227" t="s">
        <v>44</v>
      </c>
      <c r="O167" s="90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0" t="s">
        <v>131</v>
      </c>
      <c r="AT167" s="230" t="s">
        <v>127</v>
      </c>
      <c r="AU167" s="230" t="s">
        <v>89</v>
      </c>
      <c r="AY167" s="16" t="s">
        <v>125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6" t="s">
        <v>87</v>
      </c>
      <c r="BK167" s="231">
        <f>ROUND(I167*H167,2)</f>
        <v>0</v>
      </c>
      <c r="BL167" s="16" t="s">
        <v>131</v>
      </c>
      <c r="BM167" s="230" t="s">
        <v>358</v>
      </c>
    </row>
    <row r="168" s="13" customFormat="1">
      <c r="A168" s="13"/>
      <c r="B168" s="232"/>
      <c r="C168" s="233"/>
      <c r="D168" s="234" t="s">
        <v>133</v>
      </c>
      <c r="E168" s="235" t="s">
        <v>1</v>
      </c>
      <c r="F168" s="236" t="s">
        <v>359</v>
      </c>
      <c r="G168" s="233"/>
      <c r="H168" s="237">
        <v>19.317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133</v>
      </c>
      <c r="AU168" s="243" t="s">
        <v>89</v>
      </c>
      <c r="AV168" s="13" t="s">
        <v>89</v>
      </c>
      <c r="AW168" s="13" t="s">
        <v>34</v>
      </c>
      <c r="AX168" s="13" t="s">
        <v>87</v>
      </c>
      <c r="AY168" s="243" t="s">
        <v>125</v>
      </c>
    </row>
    <row r="169" s="12" customFormat="1" ht="22.8" customHeight="1">
      <c r="A169" s="12"/>
      <c r="B169" s="202"/>
      <c r="C169" s="203"/>
      <c r="D169" s="204" t="s">
        <v>78</v>
      </c>
      <c r="E169" s="216" t="s">
        <v>277</v>
      </c>
      <c r="F169" s="216" t="s">
        <v>278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SUM(P170:P172)</f>
        <v>0</v>
      </c>
      <c r="Q169" s="210"/>
      <c r="R169" s="211">
        <f>SUM(R170:R172)</f>
        <v>0</v>
      </c>
      <c r="S169" s="210"/>
      <c r="T169" s="212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87</v>
      </c>
      <c r="AT169" s="214" t="s">
        <v>78</v>
      </c>
      <c r="AU169" s="214" t="s">
        <v>87</v>
      </c>
      <c r="AY169" s="213" t="s">
        <v>125</v>
      </c>
      <c r="BK169" s="215">
        <f>SUM(BK170:BK172)</f>
        <v>0</v>
      </c>
    </row>
    <row r="170" s="2" customFormat="1" ht="37.8" customHeight="1">
      <c r="A170" s="37"/>
      <c r="B170" s="38"/>
      <c r="C170" s="218" t="s">
        <v>247</v>
      </c>
      <c r="D170" s="218" t="s">
        <v>127</v>
      </c>
      <c r="E170" s="219" t="s">
        <v>280</v>
      </c>
      <c r="F170" s="220" t="s">
        <v>281</v>
      </c>
      <c r="G170" s="221" t="s">
        <v>282</v>
      </c>
      <c r="H170" s="222">
        <v>1</v>
      </c>
      <c r="I170" s="223"/>
      <c r="J170" s="224">
        <f>ROUND(I170*H170,2)</f>
        <v>0</v>
      </c>
      <c r="K170" s="225"/>
      <c r="L170" s="43"/>
      <c r="M170" s="226" t="s">
        <v>1</v>
      </c>
      <c r="N170" s="227" t="s">
        <v>44</v>
      </c>
      <c r="O170" s="90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0" t="s">
        <v>131</v>
      </c>
      <c r="AT170" s="230" t="s">
        <v>127</v>
      </c>
      <c r="AU170" s="230" t="s">
        <v>89</v>
      </c>
      <c r="AY170" s="16" t="s">
        <v>125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6" t="s">
        <v>87</v>
      </c>
      <c r="BK170" s="231">
        <f>ROUND(I170*H170,2)</f>
        <v>0</v>
      </c>
      <c r="BL170" s="16" t="s">
        <v>131</v>
      </c>
      <c r="BM170" s="230" t="s">
        <v>360</v>
      </c>
    </row>
    <row r="171" s="2" customFormat="1" ht="16.5" customHeight="1">
      <c r="A171" s="37"/>
      <c r="B171" s="38"/>
      <c r="C171" s="218" t="s">
        <v>251</v>
      </c>
      <c r="D171" s="218" t="s">
        <v>127</v>
      </c>
      <c r="E171" s="219" t="s">
        <v>285</v>
      </c>
      <c r="F171" s="220" t="s">
        <v>286</v>
      </c>
      <c r="G171" s="221" t="s">
        <v>282</v>
      </c>
      <c r="H171" s="222">
        <v>1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44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287</v>
      </c>
      <c r="AT171" s="230" t="s">
        <v>127</v>
      </c>
      <c r="AU171" s="230" t="s">
        <v>89</v>
      </c>
      <c r="AY171" s="16" t="s">
        <v>125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87</v>
      </c>
      <c r="BK171" s="231">
        <f>ROUND(I171*H171,2)</f>
        <v>0</v>
      </c>
      <c r="BL171" s="16" t="s">
        <v>287</v>
      </c>
      <c r="BM171" s="230" t="s">
        <v>361</v>
      </c>
    </row>
    <row r="172" s="2" customFormat="1" ht="16.5" customHeight="1">
      <c r="A172" s="37"/>
      <c r="B172" s="38"/>
      <c r="C172" s="218" t="s">
        <v>255</v>
      </c>
      <c r="D172" s="218" t="s">
        <v>127</v>
      </c>
      <c r="E172" s="219" t="s">
        <v>290</v>
      </c>
      <c r="F172" s="220" t="s">
        <v>291</v>
      </c>
      <c r="G172" s="221" t="s">
        <v>282</v>
      </c>
      <c r="H172" s="222">
        <v>1</v>
      </c>
      <c r="I172" s="223"/>
      <c r="J172" s="224">
        <f>ROUND(I172*H172,2)</f>
        <v>0</v>
      </c>
      <c r="K172" s="225"/>
      <c r="L172" s="43"/>
      <c r="M172" s="226" t="s">
        <v>1</v>
      </c>
      <c r="N172" s="227" t="s">
        <v>44</v>
      </c>
      <c r="O172" s="90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0" t="s">
        <v>287</v>
      </c>
      <c r="AT172" s="230" t="s">
        <v>127</v>
      </c>
      <c r="AU172" s="230" t="s">
        <v>89</v>
      </c>
      <c r="AY172" s="16" t="s">
        <v>125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6" t="s">
        <v>87</v>
      </c>
      <c r="BK172" s="231">
        <f>ROUND(I172*H172,2)</f>
        <v>0</v>
      </c>
      <c r="BL172" s="16" t="s">
        <v>287</v>
      </c>
      <c r="BM172" s="230" t="s">
        <v>362</v>
      </c>
    </row>
    <row r="173" s="12" customFormat="1" ht="25.92" customHeight="1">
      <c r="A173" s="12"/>
      <c r="B173" s="202"/>
      <c r="C173" s="203"/>
      <c r="D173" s="204" t="s">
        <v>78</v>
      </c>
      <c r="E173" s="205" t="s">
        <v>293</v>
      </c>
      <c r="F173" s="205" t="s">
        <v>294</v>
      </c>
      <c r="G173" s="203"/>
      <c r="H173" s="203"/>
      <c r="I173" s="206"/>
      <c r="J173" s="207">
        <f>BK173</f>
        <v>0</v>
      </c>
      <c r="K173" s="203"/>
      <c r="L173" s="208"/>
      <c r="M173" s="209"/>
      <c r="N173" s="210"/>
      <c r="O173" s="210"/>
      <c r="P173" s="211">
        <f>P174</f>
        <v>0</v>
      </c>
      <c r="Q173" s="210"/>
      <c r="R173" s="211">
        <f>R174</f>
        <v>0.0067709999999999992</v>
      </c>
      <c r="S173" s="210"/>
      <c r="T173" s="212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89</v>
      </c>
      <c r="AT173" s="214" t="s">
        <v>78</v>
      </c>
      <c r="AU173" s="214" t="s">
        <v>79</v>
      </c>
      <c r="AY173" s="213" t="s">
        <v>125</v>
      </c>
      <c r="BK173" s="215">
        <f>BK174</f>
        <v>0</v>
      </c>
    </row>
    <row r="174" s="12" customFormat="1" ht="22.8" customHeight="1">
      <c r="A174" s="12"/>
      <c r="B174" s="202"/>
      <c r="C174" s="203"/>
      <c r="D174" s="204" t="s">
        <v>78</v>
      </c>
      <c r="E174" s="216" t="s">
        <v>295</v>
      </c>
      <c r="F174" s="216" t="s">
        <v>296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SUM(P175:P178)</f>
        <v>0</v>
      </c>
      <c r="Q174" s="210"/>
      <c r="R174" s="211">
        <f>SUM(R175:R178)</f>
        <v>0.0067709999999999992</v>
      </c>
      <c r="S174" s="210"/>
      <c r="T174" s="212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89</v>
      </c>
      <c r="AT174" s="214" t="s">
        <v>78</v>
      </c>
      <c r="AU174" s="214" t="s">
        <v>87</v>
      </c>
      <c r="AY174" s="213" t="s">
        <v>125</v>
      </c>
      <c r="BK174" s="215">
        <f>SUM(BK175:BK178)</f>
        <v>0</v>
      </c>
    </row>
    <row r="175" s="2" customFormat="1" ht="24.15" customHeight="1">
      <c r="A175" s="37"/>
      <c r="B175" s="38"/>
      <c r="C175" s="218" t="s">
        <v>260</v>
      </c>
      <c r="D175" s="218" t="s">
        <v>127</v>
      </c>
      <c r="E175" s="219" t="s">
        <v>298</v>
      </c>
      <c r="F175" s="220" t="s">
        <v>299</v>
      </c>
      <c r="G175" s="221" t="s">
        <v>130</v>
      </c>
      <c r="H175" s="222">
        <v>18.300000000000001</v>
      </c>
      <c r="I175" s="223"/>
      <c r="J175" s="224">
        <f>ROUND(I175*H175,2)</f>
        <v>0</v>
      </c>
      <c r="K175" s="225"/>
      <c r="L175" s="43"/>
      <c r="M175" s="226" t="s">
        <v>1</v>
      </c>
      <c r="N175" s="227" t="s">
        <v>44</v>
      </c>
      <c r="O175" s="90"/>
      <c r="P175" s="228">
        <f>O175*H175</f>
        <v>0</v>
      </c>
      <c r="Q175" s="228">
        <v>4.0000000000000003E-05</v>
      </c>
      <c r="R175" s="228">
        <f>Q175*H175</f>
        <v>0.00073200000000000012</v>
      </c>
      <c r="S175" s="228">
        <v>0</v>
      </c>
      <c r="T175" s="22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0" t="s">
        <v>202</v>
      </c>
      <c r="AT175" s="230" t="s">
        <v>127</v>
      </c>
      <c r="AU175" s="230" t="s">
        <v>89</v>
      </c>
      <c r="AY175" s="16" t="s">
        <v>125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6" t="s">
        <v>87</v>
      </c>
      <c r="BK175" s="231">
        <f>ROUND(I175*H175,2)</f>
        <v>0</v>
      </c>
      <c r="BL175" s="16" t="s">
        <v>202</v>
      </c>
      <c r="BM175" s="230" t="s">
        <v>363</v>
      </c>
    </row>
    <row r="176" s="13" customFormat="1">
      <c r="A176" s="13"/>
      <c r="B176" s="232"/>
      <c r="C176" s="233"/>
      <c r="D176" s="234" t="s">
        <v>133</v>
      </c>
      <c r="E176" s="235" t="s">
        <v>1</v>
      </c>
      <c r="F176" s="236" t="s">
        <v>364</v>
      </c>
      <c r="G176" s="233"/>
      <c r="H176" s="237">
        <v>18.300000000000001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133</v>
      </c>
      <c r="AU176" s="243" t="s">
        <v>89</v>
      </c>
      <c r="AV176" s="13" t="s">
        <v>89</v>
      </c>
      <c r="AW176" s="13" t="s">
        <v>34</v>
      </c>
      <c r="AX176" s="13" t="s">
        <v>87</v>
      </c>
      <c r="AY176" s="243" t="s">
        <v>125</v>
      </c>
    </row>
    <row r="177" s="2" customFormat="1" ht="24.15" customHeight="1">
      <c r="A177" s="37"/>
      <c r="B177" s="38"/>
      <c r="C177" s="244" t="s">
        <v>264</v>
      </c>
      <c r="D177" s="244" t="s">
        <v>163</v>
      </c>
      <c r="E177" s="245" t="s">
        <v>303</v>
      </c>
      <c r="F177" s="246" t="s">
        <v>304</v>
      </c>
      <c r="G177" s="247" t="s">
        <v>130</v>
      </c>
      <c r="H177" s="248">
        <v>20.129999999999999</v>
      </c>
      <c r="I177" s="249"/>
      <c r="J177" s="250">
        <f>ROUND(I177*H177,2)</f>
        <v>0</v>
      </c>
      <c r="K177" s="251"/>
      <c r="L177" s="252"/>
      <c r="M177" s="253" t="s">
        <v>1</v>
      </c>
      <c r="N177" s="254" t="s">
        <v>44</v>
      </c>
      <c r="O177" s="90"/>
      <c r="P177" s="228">
        <f>O177*H177</f>
        <v>0</v>
      </c>
      <c r="Q177" s="228">
        <v>0.00029999999999999997</v>
      </c>
      <c r="R177" s="228">
        <f>Q177*H177</f>
        <v>0.0060389999999999992</v>
      </c>
      <c r="S177" s="228">
        <v>0</v>
      </c>
      <c r="T177" s="22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0" t="s">
        <v>273</v>
      </c>
      <c r="AT177" s="230" t="s">
        <v>163</v>
      </c>
      <c r="AU177" s="230" t="s">
        <v>89</v>
      </c>
      <c r="AY177" s="16" t="s">
        <v>125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6" t="s">
        <v>87</v>
      </c>
      <c r="BK177" s="231">
        <f>ROUND(I177*H177,2)</f>
        <v>0</v>
      </c>
      <c r="BL177" s="16" t="s">
        <v>202</v>
      </c>
      <c r="BM177" s="230" t="s">
        <v>365</v>
      </c>
    </row>
    <row r="178" s="13" customFormat="1">
      <c r="A178" s="13"/>
      <c r="B178" s="232"/>
      <c r="C178" s="233"/>
      <c r="D178" s="234" t="s">
        <v>133</v>
      </c>
      <c r="E178" s="233"/>
      <c r="F178" s="236" t="s">
        <v>366</v>
      </c>
      <c r="G178" s="233"/>
      <c r="H178" s="237">
        <v>20.129999999999999</v>
      </c>
      <c r="I178" s="238"/>
      <c r="J178" s="233"/>
      <c r="K178" s="233"/>
      <c r="L178" s="239"/>
      <c r="M178" s="259"/>
      <c r="N178" s="260"/>
      <c r="O178" s="260"/>
      <c r="P178" s="260"/>
      <c r="Q178" s="260"/>
      <c r="R178" s="260"/>
      <c r="S178" s="260"/>
      <c r="T178" s="26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133</v>
      </c>
      <c r="AU178" s="243" t="s">
        <v>89</v>
      </c>
      <c r="AV178" s="13" t="s">
        <v>89</v>
      </c>
      <c r="AW178" s="13" t="s">
        <v>4</v>
      </c>
      <c r="AX178" s="13" t="s">
        <v>87</v>
      </c>
      <c r="AY178" s="243" t="s">
        <v>125</v>
      </c>
    </row>
    <row r="179" s="2" customFormat="1" ht="6.96" customHeight="1">
      <c r="A179" s="37"/>
      <c r="B179" s="65"/>
      <c r="C179" s="66"/>
      <c r="D179" s="66"/>
      <c r="E179" s="66"/>
      <c r="F179" s="66"/>
      <c r="G179" s="66"/>
      <c r="H179" s="66"/>
      <c r="I179" s="66"/>
      <c r="J179" s="66"/>
      <c r="K179" s="66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0OxAxtq9TzuPEiB1u4HBwm/zArQzwpmIybOpx91COcBqWjdIj6SfNTx3jimmAbNlMdqGDsJwT3sMAUupBqaNhA==" hashValue="1A1KGoJPiKWte7E+jq8d2mm0yrr3yG8eNBhDN+92y80mxlrQyiva/Kd2RuGf/TGuF2yQ9mJ2ttfDPsmUlJYVMQ==" algorithmName="SHA-512" password="CC35"/>
  <autoFilter ref="C123:K17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2024-11-11T11:33:45Z</dcterms:created>
  <dcterms:modified xsi:type="dcterms:W3CDTF">2024-11-11T11:33:47Z</dcterms:modified>
</cp:coreProperties>
</file>